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DICATORI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58" i="1" l="1"/>
  <c r="D57" i="1"/>
  <c r="C55" i="1"/>
  <c r="C51" i="1"/>
  <c r="C54" i="1" s="1"/>
  <c r="C45" i="1"/>
  <c r="C42" i="1"/>
  <c r="N41" i="1"/>
  <c r="M41" i="1"/>
  <c r="M40" i="1"/>
  <c r="C39" i="1"/>
  <c r="L37" i="1"/>
  <c r="L36" i="1"/>
  <c r="C36" i="1"/>
  <c r="L34" i="1" s="1"/>
  <c r="L35" i="1"/>
  <c r="C33" i="1"/>
  <c r="L33" i="1" s="1"/>
  <c r="C30" i="1"/>
  <c r="L32" i="1" s="1"/>
  <c r="C27" i="1"/>
  <c r="L31" i="1" s="1"/>
  <c r="C24" i="1"/>
  <c r="L30" i="1" s="1"/>
  <c r="N23" i="1"/>
  <c r="M23" i="1"/>
  <c r="K23" i="1"/>
  <c r="K41" i="1" s="1"/>
  <c r="J23" i="1"/>
  <c r="J41" i="1" s="1"/>
  <c r="N22" i="1"/>
  <c r="M22" i="1"/>
  <c r="L22" i="1"/>
  <c r="K22" i="1"/>
  <c r="K40" i="1" s="1"/>
  <c r="J22" i="1"/>
  <c r="J40" i="1" s="1"/>
  <c r="N21" i="1"/>
  <c r="L21" i="1"/>
  <c r="K21" i="1"/>
  <c r="K39" i="1" s="1"/>
  <c r="J21" i="1"/>
  <c r="J39" i="1" s="1"/>
  <c r="C21" i="1"/>
  <c r="L29" i="1" s="1"/>
  <c r="N20" i="1"/>
  <c r="K20" i="1"/>
  <c r="K38" i="1" s="1"/>
  <c r="J20" i="1"/>
  <c r="J38" i="1" s="1"/>
  <c r="N19" i="1"/>
  <c r="L19" i="1"/>
  <c r="K19" i="1"/>
  <c r="K37" i="1" s="1"/>
  <c r="J19" i="1"/>
  <c r="J37" i="1" s="1"/>
  <c r="N18" i="1"/>
  <c r="L18" i="1"/>
  <c r="K18" i="1"/>
  <c r="K36" i="1" s="1"/>
  <c r="J18" i="1"/>
  <c r="J36" i="1" s="1"/>
  <c r="C18" i="1"/>
  <c r="L28" i="1" s="1"/>
  <c r="N17" i="1"/>
  <c r="L17" i="1"/>
  <c r="K17" i="1"/>
  <c r="K35" i="1" s="1"/>
  <c r="J17" i="1"/>
  <c r="J35" i="1" s="1"/>
  <c r="N16" i="1"/>
  <c r="L16" i="1"/>
  <c r="K16" i="1"/>
  <c r="K34" i="1" s="1"/>
  <c r="J16" i="1"/>
  <c r="J34" i="1" s="1"/>
  <c r="N15" i="1"/>
  <c r="L15" i="1"/>
  <c r="K15" i="1"/>
  <c r="K33" i="1" s="1"/>
  <c r="J15" i="1"/>
  <c r="J33" i="1" s="1"/>
  <c r="C15" i="1"/>
  <c r="L27" i="1" s="1"/>
  <c r="L9" i="1"/>
  <c r="N14" i="1"/>
  <c r="L14" i="1"/>
  <c r="K14" i="1"/>
  <c r="K32" i="1" s="1"/>
  <c r="J14" i="1"/>
  <c r="J32" i="1" s="1"/>
  <c r="N13" i="1"/>
  <c r="L13" i="1"/>
  <c r="K13" i="1"/>
  <c r="K31" i="1" s="1"/>
  <c r="J13" i="1"/>
  <c r="J31" i="1" s="1"/>
  <c r="N12" i="1"/>
  <c r="L12" i="1"/>
  <c r="K12" i="1"/>
  <c r="K30" i="1" s="1"/>
  <c r="J12" i="1"/>
  <c r="J30" i="1" s="1"/>
  <c r="C12" i="1"/>
  <c r="L26" i="1" s="1"/>
  <c r="N11" i="1"/>
  <c r="L11" i="1"/>
  <c r="K11" i="1"/>
  <c r="K29" i="1" s="1"/>
  <c r="J11" i="1"/>
  <c r="J29" i="1" s="1"/>
  <c r="N10" i="1"/>
  <c r="L10" i="1"/>
  <c r="K10" i="1"/>
  <c r="K28" i="1" s="1"/>
  <c r="J10" i="1"/>
  <c r="J28" i="1" s="1"/>
  <c r="N9" i="1"/>
  <c r="K9" i="1"/>
  <c r="K27" i="1" s="1"/>
  <c r="J9" i="1"/>
  <c r="J27" i="1" s="1"/>
  <c r="E9" i="1"/>
  <c r="C9" i="1"/>
  <c r="L25" i="1" s="1"/>
  <c r="N8" i="1"/>
  <c r="L8" i="1"/>
  <c r="K8" i="1"/>
  <c r="K26" i="1" s="1"/>
  <c r="J8" i="1"/>
  <c r="J26" i="1" s="1"/>
  <c r="N7" i="1"/>
  <c r="L7" i="1"/>
  <c r="K7" i="1"/>
  <c r="K25" i="1" s="1"/>
  <c r="J7" i="1"/>
  <c r="J25" i="1" s="1"/>
  <c r="C7" i="1"/>
  <c r="M24" i="1" s="1"/>
  <c r="N6" i="1"/>
  <c r="M6" i="1"/>
  <c r="L6" i="1"/>
  <c r="K6" i="1"/>
  <c r="K24" i="1" s="1"/>
  <c r="J6" i="1"/>
  <c r="J24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E6" i="1"/>
  <c r="C6" i="1"/>
  <c r="L24" i="1" s="1"/>
  <c r="E4" i="1"/>
  <c r="C4" i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B2" i="1"/>
  <c r="A1" i="1"/>
  <c r="C57" i="1"/>
  <c r="L41" i="1" s="1"/>
  <c r="L23" i="1"/>
  <c r="M8" i="1" l="1"/>
  <c r="E12" i="1"/>
  <c r="E18" i="1"/>
  <c r="E21" i="1"/>
  <c r="E24" i="1"/>
  <c r="E15" i="1"/>
  <c r="D4" i="1"/>
  <c r="M7" i="1"/>
  <c r="C10" i="1"/>
  <c r="E30" i="1"/>
  <c r="E36" i="1"/>
  <c r="L39" i="1"/>
  <c r="E42" i="1"/>
  <c r="E54" i="1"/>
  <c r="D6" i="1"/>
  <c r="N24" i="1" s="1"/>
  <c r="E27" i="1"/>
  <c r="E33" i="1"/>
  <c r="E39" i="1"/>
  <c r="E45" i="1"/>
  <c r="E57" i="1"/>
  <c r="L20" i="1"/>
  <c r="C48" i="1"/>
  <c r="L38" i="1" s="1"/>
  <c r="D54" i="1"/>
  <c r="N40" i="1" s="1"/>
  <c r="L40" i="1"/>
  <c r="E51" i="1"/>
  <c r="C13" i="1" l="1"/>
  <c r="M25" i="1"/>
  <c r="D9" i="1"/>
  <c r="N25" i="1" s="1"/>
  <c r="M9" i="1"/>
  <c r="E48" i="1"/>
  <c r="M10" i="1" l="1"/>
  <c r="M26" i="1"/>
  <c r="D12" i="1"/>
  <c r="N26" i="1" s="1"/>
  <c r="C16" i="1"/>
  <c r="M27" i="1" l="1"/>
  <c r="C19" i="1"/>
  <c r="D15" i="1"/>
  <c r="N27" i="1" s="1"/>
  <c r="M11" i="1"/>
  <c r="M12" i="1" l="1"/>
  <c r="M28" i="1"/>
  <c r="D18" i="1"/>
  <c r="N28" i="1" s="1"/>
  <c r="C22" i="1"/>
  <c r="M29" i="1" l="1"/>
  <c r="C25" i="1"/>
  <c r="D21" i="1"/>
  <c r="N29" i="1" s="1"/>
  <c r="M13" i="1"/>
  <c r="D24" i="1" l="1"/>
  <c r="N30" i="1" s="1"/>
  <c r="C28" i="1"/>
  <c r="M30" i="1"/>
  <c r="M14" i="1"/>
  <c r="C31" i="1" l="1"/>
  <c r="M31" i="1"/>
  <c r="D27" i="1"/>
  <c r="N31" i="1" s="1"/>
  <c r="M15" i="1"/>
  <c r="M16" i="1" l="1"/>
  <c r="C34" i="1"/>
  <c r="D30" i="1"/>
  <c r="N32" i="1" s="1"/>
  <c r="M32" i="1"/>
  <c r="M17" i="1" l="1"/>
  <c r="C37" i="1"/>
  <c r="M33" i="1"/>
  <c r="D33" i="1"/>
  <c r="N33" i="1" s="1"/>
  <c r="M18" i="1" l="1"/>
  <c r="M34" i="1"/>
  <c r="D36" i="1"/>
  <c r="N34" i="1" s="1"/>
  <c r="C40" i="1"/>
  <c r="M19" i="1" l="1"/>
  <c r="M20" i="1"/>
  <c r="M21" i="1"/>
  <c r="C43" i="1"/>
  <c r="M35" i="1"/>
  <c r="D39" i="1"/>
  <c r="N35" i="1" s="1"/>
  <c r="C46" i="1" l="1"/>
  <c r="M36" i="1"/>
  <c r="D42" i="1"/>
  <c r="N36" i="1" s="1"/>
  <c r="D45" i="1" l="1"/>
  <c r="N37" i="1" s="1"/>
  <c r="C52" i="1"/>
  <c r="C49" i="1"/>
  <c r="M37" i="1"/>
  <c r="M39" i="1" l="1"/>
  <c r="D51" i="1"/>
  <c r="N39" i="1" s="1"/>
  <c r="M38" i="1"/>
  <c r="D48" i="1"/>
  <c r="N38" i="1" s="1"/>
</calcChain>
</file>

<file path=xl/sharedStrings.xml><?xml version="1.0" encoding="utf-8"?>
<sst xmlns="http://schemas.openxmlformats.org/spreadsheetml/2006/main" count="69" uniqueCount="52">
  <si>
    <t>719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</si>
  <si>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</si>
  <si>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</si>
  <si>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</si>
  <si>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</si>
  <si>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</si>
  <si>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</si>
  <si>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</si>
  <si>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</si>
  <si>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</si>
  <si>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</si>
  <si>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</si>
  <si>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</si>
  <si>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</si>
  <si>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</si>
  <si>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</si>
  <si>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</si>
  <si>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</si>
  <si>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</si>
  <si>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</si>
  <si>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</si>
  <si>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</si>
  <si>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</si>
  <si>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</si>
  <si>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</si>
  <si>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</si>
  <si>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</si>
  <si>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</si>
  <si>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</si>
  <si>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</si>
  <si>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</si>
  <si>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</si>
  <si>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</si>
  <si>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</si>
  <si>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</si>
  <si>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</si>
  <si>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</si>
  <si>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</si>
  <si>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Sottoindicatore 2.9:</t>
  </si>
  <si>
    <t>Integrativa e protesica</t>
  </si>
  <si>
    <t>Indicatore 3:</t>
  </si>
  <si>
    <t>Costi caratteristici</t>
  </si>
  <si>
    <t>Indicatore 4:</t>
  </si>
  <si>
    <t>Totale costi al netto amm.ti sterilizzati</t>
  </si>
  <si>
    <t>Indicatore 5</t>
  </si>
  <si>
    <t xml:space="preserve">Contributo PSSR 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</si>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</sst>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  <font>
      <i/>
      <u/>
      <sz val="11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/>
    <xf numFmtId="0" fontId="3" fillId="0" borderId="0" xfId="1" applyFont="1" applyProtection="1"/>
    <xf numFmtId="0" fontId="3" fillId="0" borderId="0" xfId="2" applyFont="1" applyProtection="1"/>
    <xf numFmtId="0" fontId="4" fillId="0" borderId="1" xfId="1" applyFont="1" applyBorder="1" applyAlignment="1" applyProtection="1">
      <alignment horizontal="center"/>
      <protection hidden="1"/>
    </xf>
    <xf numFmtId="0" fontId="4" fillId="0" borderId="0" xfId="1" applyFont="1" applyProtection="1"/>
    <xf numFmtId="0" fontId="5" fillId="0" borderId="0" xfId="1" applyFont="1" applyProtection="1"/>
    <xf numFmtId="0" fontId="3" fillId="0" borderId="0" xfId="1" applyFont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 wrapText="1"/>
    </xf>
    <xf numFmtId="0" fontId="3" fillId="0" borderId="0" xfId="3" applyFont="1" applyAlignment="1">
      <alignment wrapText="1"/>
    </xf>
    <xf numFmtId="2" fontId="3" fillId="0" borderId="0" xfId="3" applyNumberFormat="1" applyFont="1" applyAlignment="1">
      <alignment wrapText="1"/>
    </xf>
    <xf numFmtId="0" fontId="3" fillId="0" borderId="2" xfId="1" applyFont="1" applyBorder="1" applyAlignment="1" applyProtection="1">
      <alignment wrapText="1"/>
    </xf>
    <xf numFmtId="164" fontId="3" fillId="0" borderId="2" xfId="4" applyNumberFormat="1" applyFont="1" applyFill="1" applyBorder="1" applyProtection="1"/>
    <xf numFmtId="10" fontId="6" fillId="0" borderId="3" xfId="5" applyNumberFormat="1" applyFont="1" applyBorder="1" applyAlignment="1" applyProtection="1">
      <alignment horizontal="center" vertical="center"/>
    </xf>
    <xf numFmtId="164" fontId="3" fillId="0" borderId="0" xfId="3" applyNumberFormat="1" applyFont="1" applyAlignment="1">
      <alignment wrapText="1"/>
    </xf>
    <xf numFmtId="41" fontId="3" fillId="0" borderId="0" xfId="3" applyNumberFormat="1" applyFont="1" applyAlignment="1">
      <alignment wrapText="1"/>
    </xf>
    <xf numFmtId="0" fontId="3" fillId="0" borderId="4" xfId="1" applyFont="1" applyBorder="1" applyAlignment="1" applyProtection="1">
      <alignment wrapText="1"/>
    </xf>
    <xf numFmtId="41" fontId="3" fillId="0" borderId="4" xfId="1" applyNumberFormat="1" applyFont="1" applyFill="1" applyBorder="1" applyProtection="1"/>
    <xf numFmtId="10" fontId="6" fillId="0" borderId="5" xfId="5" applyNumberFormat="1" applyFont="1" applyBorder="1" applyAlignment="1" applyProtection="1">
      <alignment horizontal="center" vertical="center"/>
    </xf>
    <xf numFmtId="0" fontId="3" fillId="0" borderId="0" xfId="1" applyFont="1" applyAlignment="1" applyProtection="1">
      <alignment wrapText="1"/>
    </xf>
    <xf numFmtId="0" fontId="3" fillId="0" borderId="0" xfId="1" applyFont="1" applyFill="1" applyProtection="1"/>
    <xf numFmtId="10" fontId="7" fillId="0" borderId="0" xfId="1" applyNumberFormat="1" applyFont="1" applyProtection="1"/>
    <xf numFmtId="41" fontId="3" fillId="0" borderId="2" xfId="1" applyNumberFormat="1" applyFont="1" applyFill="1" applyBorder="1" applyProtection="1"/>
    <xf numFmtId="10" fontId="6" fillId="0" borderId="0" xfId="1" applyNumberFormat="1" applyFont="1" applyProtection="1"/>
    <xf numFmtId="0" fontId="3" fillId="0" borderId="6" xfId="1" applyFont="1" applyBorder="1" applyAlignment="1" applyProtection="1">
      <alignment wrapText="1"/>
    </xf>
    <xf numFmtId="41" fontId="3" fillId="0" borderId="6" xfId="1" applyNumberFormat="1" applyFont="1" applyFill="1" applyBorder="1" applyProtection="1"/>
    <xf numFmtId="10" fontId="6" fillId="0" borderId="7" xfId="5" applyNumberFormat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wrapText="1"/>
    </xf>
    <xf numFmtId="41" fontId="3" fillId="0" borderId="8" xfId="1" applyNumberFormat="1" applyFont="1" applyFill="1" applyBorder="1" applyProtection="1"/>
    <xf numFmtId="10" fontId="6" fillId="0" borderId="10" xfId="5" applyNumberFormat="1" applyFont="1" applyBorder="1" applyAlignment="1" applyProtection="1">
      <alignment horizontal="center" vertical="center"/>
    </xf>
    <xf numFmtId="10" fontId="6" fillId="0" borderId="11" xfId="1" applyNumberFormat="1" applyFont="1" applyBorder="1" applyProtection="1"/>
    <xf numFmtId="0" fontId="8" fillId="0" borderId="6" xfId="1" applyFont="1" applyBorder="1" applyAlignment="1" applyProtection="1">
      <alignment wrapText="1"/>
    </xf>
    <xf numFmtId="41" fontId="8" fillId="0" borderId="6" xfId="1" applyNumberFormat="1" applyFont="1" applyFill="1" applyBorder="1" applyProtection="1"/>
    <xf numFmtId="10" fontId="9" fillId="0" borderId="7" xfId="5" applyNumberFormat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wrapText="1"/>
    </xf>
    <xf numFmtId="41" fontId="8" fillId="0" borderId="8" xfId="1" applyNumberFormat="1" applyFont="1" applyFill="1" applyBorder="1" applyProtection="1"/>
    <xf numFmtId="10" fontId="9" fillId="0" borderId="10" xfId="5" applyNumberFormat="1" applyFont="1" applyBorder="1" applyAlignment="1" applyProtection="1">
      <alignment horizontal="center" vertical="center"/>
    </xf>
    <xf numFmtId="0" fontId="8" fillId="0" borderId="0" xfId="1" applyFont="1" applyProtection="1"/>
    <xf numFmtId="0" fontId="8" fillId="0" borderId="0" xfId="1" applyFont="1" applyFill="1" applyProtection="1"/>
    <xf numFmtId="0" fontId="10" fillId="0" borderId="0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wrapText="1"/>
    </xf>
    <xf numFmtId="41" fontId="8" fillId="0" borderId="0" xfId="1" applyNumberFormat="1" applyFont="1" applyFill="1" applyBorder="1" applyProtection="1"/>
    <xf numFmtId="41" fontId="3" fillId="0" borderId="6" xfId="1" applyNumberFormat="1" applyFont="1" applyFill="1" applyBorder="1" applyAlignment="1" applyProtection="1">
      <alignment vertical="center"/>
    </xf>
    <xf numFmtId="0" fontId="5" fillId="0" borderId="12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wrapText="1"/>
    </xf>
    <xf numFmtId="41" fontId="3" fillId="0" borderId="0" xfId="1" applyNumberFormat="1" applyFont="1" applyFill="1" applyBorder="1" applyProtection="1"/>
    <xf numFmtId="0" fontId="4" fillId="0" borderId="13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Migliaia 2" xfId="4"/>
    <cellStyle name="Normale" xfId="0" builtinId="0"/>
    <cellStyle name="Normale 2 2" xfId="3"/>
    <cellStyle name="Normale 2_conto_economico_trimestrale_TRIM_1" xfId="1"/>
    <cellStyle name="Normale 2_conto_economico_trimestrale_TRIM_3" xfId="2"/>
    <cellStyle name="Percentuale 2 10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O_EcoFin/CONSUNTIVO%202019/CONSUNTIVO%202019/V2%20entro%2024.07.2020/V2/File%20RL%20V2/V2_bilancio_di_esercizio_20200720_1759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ESTR_PREC"/>
      <sheetName val="Info"/>
      <sheetName val="Codifica_CE"/>
      <sheetName val="CE"/>
      <sheetName val="NI-Tot"/>
      <sheetName val="Dettaglio_CE_LP_Tot"/>
      <sheetName val="NI-San"/>
      <sheetName val="Dettaglio_CE_San"/>
      <sheetName val="Dettaglio_CE_LP_San"/>
      <sheetName val="Dettaglio_CE_LP_Ric"/>
      <sheetName val="NI-Ter"/>
      <sheetName val="Dettaglio_CE_LP_Ter"/>
      <sheetName val="Dettaglio_CE_Ter"/>
      <sheetName val="NI-118"/>
      <sheetName val="Dettaglio_CE_LP_Soc"/>
      <sheetName val="Dettaglio_CE_Soc"/>
      <sheetName val="Dettaglio_CE_Tot"/>
      <sheetName val="Dettaglio_CE_Ric"/>
      <sheetName val="NI-Ric"/>
      <sheetName val="NI-Soc"/>
      <sheetName val="Prestazioni"/>
      <sheetName val="Dett_Cons"/>
      <sheetName val="Cons_Tot"/>
      <sheetName val="Cons_San_TOT"/>
      <sheetName val="Cons_San"/>
      <sheetName val="Cons_San_L23"/>
      <sheetName val="Cons_Ter_TOT"/>
      <sheetName val="Cons_Ter"/>
      <sheetName val="Cons_Ter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INDICATORI ASST"/>
      <sheetName val="INFO_OUT"/>
      <sheetName val="VERSIONI"/>
      <sheetName val="ESTR_SK"/>
    </sheetNames>
    <sheetDataSet>
      <sheetData sheetId="0"/>
      <sheetData sheetId="1"/>
      <sheetData sheetId="2">
        <row r="2">
          <cell r="B2" t="str">
            <v>719</v>
          </cell>
          <cell r="C2" t="str">
            <v>ASST DI BERGAMO OVEST</v>
          </cell>
        </row>
        <row r="3">
          <cell r="B3" t="str">
            <v>2019</v>
          </cell>
        </row>
        <row r="5">
          <cell r="B5" t="str">
            <v>Consuntivo</v>
          </cell>
        </row>
      </sheetData>
      <sheetData sheetId="3"/>
      <sheetData sheetId="4"/>
      <sheetData sheetId="5"/>
      <sheetData sheetId="6"/>
      <sheetData sheetId="7">
        <row r="10">
          <cell r="O10" t="str">
            <v>Valore netto al 31/12/2019</v>
          </cell>
        </row>
        <row r="11">
          <cell r="O11">
            <v>155848316</v>
          </cell>
        </row>
        <row r="31">
          <cell r="O31">
            <v>18129446</v>
          </cell>
        </row>
        <row r="94">
          <cell r="O94">
            <v>0</v>
          </cell>
        </row>
        <row r="356">
          <cell r="O356">
            <v>3409110</v>
          </cell>
        </row>
        <row r="371">
          <cell r="O371">
            <v>150061016</v>
          </cell>
        </row>
        <row r="375">
          <cell r="O375">
            <v>24366139</v>
          </cell>
        </row>
        <row r="377">
          <cell r="O377">
            <v>23777363</v>
          </cell>
        </row>
        <row r="382">
          <cell r="O382">
            <v>6010143</v>
          </cell>
        </row>
        <row r="384">
          <cell r="O384">
            <v>2442346</v>
          </cell>
        </row>
        <row r="385">
          <cell r="O385">
            <v>863602</v>
          </cell>
        </row>
        <row r="386">
          <cell r="O386">
            <v>38546</v>
          </cell>
        </row>
        <row r="389">
          <cell r="O389">
            <v>75686</v>
          </cell>
        </row>
        <row r="393">
          <cell r="O393">
            <v>491299</v>
          </cell>
        </row>
        <row r="394">
          <cell r="O394">
            <v>4423</v>
          </cell>
        </row>
        <row r="408">
          <cell r="O408">
            <v>3001740</v>
          </cell>
        </row>
        <row r="409">
          <cell r="O409">
            <v>351985</v>
          </cell>
        </row>
        <row r="410">
          <cell r="O410">
            <v>32923</v>
          </cell>
        </row>
        <row r="420">
          <cell r="O420">
            <v>652952</v>
          </cell>
        </row>
        <row r="426">
          <cell r="O426">
            <v>478443</v>
          </cell>
        </row>
        <row r="427">
          <cell r="O427">
            <v>1576879</v>
          </cell>
        </row>
        <row r="447">
          <cell r="O447">
            <v>588776</v>
          </cell>
        </row>
        <row r="468">
          <cell r="O468">
            <v>26872330</v>
          </cell>
        </row>
        <row r="844">
          <cell r="O844">
            <v>3415241</v>
          </cell>
        </row>
        <row r="862">
          <cell r="O862">
            <v>1500857</v>
          </cell>
        </row>
        <row r="876">
          <cell r="O876">
            <v>4887965</v>
          </cell>
        </row>
        <row r="909">
          <cell r="O909">
            <v>13361098</v>
          </cell>
        </row>
        <row r="938">
          <cell r="O938">
            <v>442119</v>
          </cell>
        </row>
        <row r="950">
          <cell r="O950">
            <v>143658</v>
          </cell>
        </row>
        <row r="971">
          <cell r="O971">
            <v>5819979</v>
          </cell>
        </row>
        <row r="984">
          <cell r="O984">
            <v>1990705</v>
          </cell>
        </row>
        <row r="999">
          <cell r="O999">
            <v>80483290</v>
          </cell>
        </row>
        <row r="1334">
          <cell r="O1334">
            <v>1321174</v>
          </cell>
        </row>
        <row r="1557">
          <cell r="O1557">
            <v>0</v>
          </cell>
        </row>
        <row r="1679">
          <cell r="O1679">
            <v>5794948</v>
          </cell>
        </row>
        <row r="1696">
          <cell r="O1696">
            <v>152344477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4">
          <cell r="D34">
            <v>0</v>
          </cell>
        </row>
        <row r="37">
          <cell r="D37">
            <v>18129446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workbookViewId="0">
      <selection activeCell="R7" sqref="R7"/>
    </sheetView>
  </sheetViews>
  <sheetFormatPr defaultRowHeight="16.5" x14ac:dyDescent="0.3"/>
  <cols>
    <col min="1" max="1" width="27.42578125" style="2" customWidth="1"/>
    <col min="2" max="2" width="41" style="2" customWidth="1"/>
    <col min="3" max="3" width="15.140625" style="2" customWidth="1"/>
    <col min="4" max="4" width="16" style="2" customWidth="1"/>
    <col min="5" max="5" width="13.140625" style="2" hidden="1" customWidth="1"/>
    <col min="6" max="7" width="9.140625" style="2"/>
    <col min="8" max="9" width="9.140625" style="3" hidden="1" customWidth="1"/>
    <col min="10" max="10" width="26.28515625" style="3" hidden="1" customWidth="1"/>
    <col min="11" max="11" width="42.85546875" style="3" hidden="1" customWidth="1"/>
    <col min="12" max="14" width="9.140625" style="3" hidden="1" customWidth="1"/>
    <col min="15" max="252" width="9.140625" style="2"/>
    <col min="253" max="253" width="25" style="2" customWidth="1"/>
    <col min="254" max="254" width="39.85546875" style="2" customWidth="1"/>
    <col min="255" max="255" width="17" style="2" customWidth="1"/>
    <col min="256" max="256" width="15.140625" style="2" customWidth="1"/>
    <col min="257" max="257" width="0" style="2" hidden="1" customWidth="1"/>
    <col min="258" max="258" width="4.7109375" style="2" customWidth="1"/>
    <col min="259" max="259" width="12.7109375" style="2" customWidth="1"/>
    <col min="260" max="260" width="16" style="2" customWidth="1"/>
    <col min="261" max="261" width="0" style="2" hidden="1" customWidth="1"/>
    <col min="262" max="263" width="9.140625" style="2"/>
    <col min="264" max="270" width="0" style="2" hidden="1" customWidth="1"/>
    <col min="271" max="508" width="9.140625" style="2"/>
    <col min="509" max="509" width="25" style="2" customWidth="1"/>
    <col min="510" max="510" width="39.85546875" style="2" customWidth="1"/>
    <col min="511" max="511" width="17" style="2" customWidth="1"/>
    <col min="512" max="512" width="15.140625" style="2" customWidth="1"/>
    <col min="513" max="513" width="0" style="2" hidden="1" customWidth="1"/>
    <col min="514" max="514" width="4.7109375" style="2" customWidth="1"/>
    <col min="515" max="515" width="12.7109375" style="2" customWidth="1"/>
    <col min="516" max="516" width="16" style="2" customWidth="1"/>
    <col min="517" max="517" width="0" style="2" hidden="1" customWidth="1"/>
    <col min="518" max="519" width="9.140625" style="2"/>
    <col min="520" max="526" width="0" style="2" hidden="1" customWidth="1"/>
    <col min="527" max="764" width="9.140625" style="2"/>
    <col min="765" max="765" width="25" style="2" customWidth="1"/>
    <col min="766" max="766" width="39.85546875" style="2" customWidth="1"/>
    <col min="767" max="767" width="17" style="2" customWidth="1"/>
    <col min="768" max="768" width="15.140625" style="2" customWidth="1"/>
    <col min="769" max="769" width="0" style="2" hidden="1" customWidth="1"/>
    <col min="770" max="770" width="4.7109375" style="2" customWidth="1"/>
    <col min="771" max="771" width="12.7109375" style="2" customWidth="1"/>
    <col min="772" max="772" width="16" style="2" customWidth="1"/>
    <col min="773" max="773" width="0" style="2" hidden="1" customWidth="1"/>
    <col min="774" max="775" width="9.140625" style="2"/>
    <col min="776" max="782" width="0" style="2" hidden="1" customWidth="1"/>
    <col min="783" max="1020" width="9.140625" style="2"/>
    <col min="1021" max="1021" width="25" style="2" customWidth="1"/>
    <col min="1022" max="1022" width="39.85546875" style="2" customWidth="1"/>
    <col min="1023" max="1023" width="17" style="2" customWidth="1"/>
    <col min="1024" max="1024" width="15.140625" style="2" customWidth="1"/>
    <col min="1025" max="1025" width="0" style="2" hidden="1" customWidth="1"/>
    <col min="1026" max="1026" width="4.7109375" style="2" customWidth="1"/>
    <col min="1027" max="1027" width="12.7109375" style="2" customWidth="1"/>
    <col min="1028" max="1028" width="16" style="2" customWidth="1"/>
    <col min="1029" max="1029" width="0" style="2" hidden="1" customWidth="1"/>
    <col min="1030" max="1031" width="9.140625" style="2"/>
    <col min="1032" max="1038" width="0" style="2" hidden="1" customWidth="1"/>
    <col min="1039" max="1276" width="9.140625" style="2"/>
    <col min="1277" max="1277" width="25" style="2" customWidth="1"/>
    <col min="1278" max="1278" width="39.85546875" style="2" customWidth="1"/>
    <col min="1279" max="1279" width="17" style="2" customWidth="1"/>
    <col min="1280" max="1280" width="15.140625" style="2" customWidth="1"/>
    <col min="1281" max="1281" width="0" style="2" hidden="1" customWidth="1"/>
    <col min="1282" max="1282" width="4.7109375" style="2" customWidth="1"/>
    <col min="1283" max="1283" width="12.7109375" style="2" customWidth="1"/>
    <col min="1284" max="1284" width="16" style="2" customWidth="1"/>
    <col min="1285" max="1285" width="0" style="2" hidden="1" customWidth="1"/>
    <col min="1286" max="1287" width="9.140625" style="2"/>
    <col min="1288" max="1294" width="0" style="2" hidden="1" customWidth="1"/>
    <col min="1295" max="1532" width="9.140625" style="2"/>
    <col min="1533" max="1533" width="25" style="2" customWidth="1"/>
    <col min="1534" max="1534" width="39.85546875" style="2" customWidth="1"/>
    <col min="1535" max="1535" width="17" style="2" customWidth="1"/>
    <col min="1536" max="1536" width="15.140625" style="2" customWidth="1"/>
    <col min="1537" max="1537" width="0" style="2" hidden="1" customWidth="1"/>
    <col min="1538" max="1538" width="4.7109375" style="2" customWidth="1"/>
    <col min="1539" max="1539" width="12.7109375" style="2" customWidth="1"/>
    <col min="1540" max="1540" width="16" style="2" customWidth="1"/>
    <col min="1541" max="1541" width="0" style="2" hidden="1" customWidth="1"/>
    <col min="1542" max="1543" width="9.140625" style="2"/>
    <col min="1544" max="1550" width="0" style="2" hidden="1" customWidth="1"/>
    <col min="1551" max="1788" width="9.140625" style="2"/>
    <col min="1789" max="1789" width="25" style="2" customWidth="1"/>
    <col min="1790" max="1790" width="39.85546875" style="2" customWidth="1"/>
    <col min="1791" max="1791" width="17" style="2" customWidth="1"/>
    <col min="1792" max="1792" width="15.140625" style="2" customWidth="1"/>
    <col min="1793" max="1793" width="0" style="2" hidden="1" customWidth="1"/>
    <col min="1794" max="1794" width="4.7109375" style="2" customWidth="1"/>
    <col min="1795" max="1795" width="12.7109375" style="2" customWidth="1"/>
    <col min="1796" max="1796" width="16" style="2" customWidth="1"/>
    <col min="1797" max="1797" width="0" style="2" hidden="1" customWidth="1"/>
    <col min="1798" max="1799" width="9.140625" style="2"/>
    <col min="1800" max="1806" width="0" style="2" hidden="1" customWidth="1"/>
    <col min="1807" max="2044" width="9.140625" style="2"/>
    <col min="2045" max="2045" width="25" style="2" customWidth="1"/>
    <col min="2046" max="2046" width="39.85546875" style="2" customWidth="1"/>
    <col min="2047" max="2047" width="17" style="2" customWidth="1"/>
    <col min="2048" max="2048" width="15.140625" style="2" customWidth="1"/>
    <col min="2049" max="2049" width="0" style="2" hidden="1" customWidth="1"/>
    <col min="2050" max="2050" width="4.7109375" style="2" customWidth="1"/>
    <col min="2051" max="2051" width="12.7109375" style="2" customWidth="1"/>
    <col min="2052" max="2052" width="16" style="2" customWidth="1"/>
    <col min="2053" max="2053" width="0" style="2" hidden="1" customWidth="1"/>
    <col min="2054" max="2055" width="9.140625" style="2"/>
    <col min="2056" max="2062" width="0" style="2" hidden="1" customWidth="1"/>
    <col min="2063" max="2300" width="9.140625" style="2"/>
    <col min="2301" max="2301" width="25" style="2" customWidth="1"/>
    <col min="2302" max="2302" width="39.85546875" style="2" customWidth="1"/>
    <col min="2303" max="2303" width="17" style="2" customWidth="1"/>
    <col min="2304" max="2304" width="15.140625" style="2" customWidth="1"/>
    <col min="2305" max="2305" width="0" style="2" hidden="1" customWidth="1"/>
    <col min="2306" max="2306" width="4.7109375" style="2" customWidth="1"/>
    <col min="2307" max="2307" width="12.7109375" style="2" customWidth="1"/>
    <col min="2308" max="2308" width="16" style="2" customWidth="1"/>
    <col min="2309" max="2309" width="0" style="2" hidden="1" customWidth="1"/>
    <col min="2310" max="2311" width="9.140625" style="2"/>
    <col min="2312" max="2318" width="0" style="2" hidden="1" customWidth="1"/>
    <col min="2319" max="2556" width="9.140625" style="2"/>
    <col min="2557" max="2557" width="25" style="2" customWidth="1"/>
    <col min="2558" max="2558" width="39.85546875" style="2" customWidth="1"/>
    <col min="2559" max="2559" width="17" style="2" customWidth="1"/>
    <col min="2560" max="2560" width="15.140625" style="2" customWidth="1"/>
    <col min="2561" max="2561" width="0" style="2" hidden="1" customWidth="1"/>
    <col min="2562" max="2562" width="4.7109375" style="2" customWidth="1"/>
    <col min="2563" max="2563" width="12.7109375" style="2" customWidth="1"/>
    <col min="2564" max="2564" width="16" style="2" customWidth="1"/>
    <col min="2565" max="2565" width="0" style="2" hidden="1" customWidth="1"/>
    <col min="2566" max="2567" width="9.140625" style="2"/>
    <col min="2568" max="2574" width="0" style="2" hidden="1" customWidth="1"/>
    <col min="2575" max="2812" width="9.140625" style="2"/>
    <col min="2813" max="2813" width="25" style="2" customWidth="1"/>
    <col min="2814" max="2814" width="39.85546875" style="2" customWidth="1"/>
    <col min="2815" max="2815" width="17" style="2" customWidth="1"/>
    <col min="2816" max="2816" width="15.140625" style="2" customWidth="1"/>
    <col min="2817" max="2817" width="0" style="2" hidden="1" customWidth="1"/>
    <col min="2818" max="2818" width="4.7109375" style="2" customWidth="1"/>
    <col min="2819" max="2819" width="12.7109375" style="2" customWidth="1"/>
    <col min="2820" max="2820" width="16" style="2" customWidth="1"/>
    <col min="2821" max="2821" width="0" style="2" hidden="1" customWidth="1"/>
    <col min="2822" max="2823" width="9.140625" style="2"/>
    <col min="2824" max="2830" width="0" style="2" hidden="1" customWidth="1"/>
    <col min="2831" max="3068" width="9.140625" style="2"/>
    <col min="3069" max="3069" width="25" style="2" customWidth="1"/>
    <col min="3070" max="3070" width="39.85546875" style="2" customWidth="1"/>
    <col min="3071" max="3071" width="17" style="2" customWidth="1"/>
    <col min="3072" max="3072" width="15.140625" style="2" customWidth="1"/>
    <col min="3073" max="3073" width="0" style="2" hidden="1" customWidth="1"/>
    <col min="3074" max="3074" width="4.7109375" style="2" customWidth="1"/>
    <col min="3075" max="3075" width="12.7109375" style="2" customWidth="1"/>
    <col min="3076" max="3076" width="16" style="2" customWidth="1"/>
    <col min="3077" max="3077" width="0" style="2" hidden="1" customWidth="1"/>
    <col min="3078" max="3079" width="9.140625" style="2"/>
    <col min="3080" max="3086" width="0" style="2" hidden="1" customWidth="1"/>
    <col min="3087" max="3324" width="9.140625" style="2"/>
    <col min="3325" max="3325" width="25" style="2" customWidth="1"/>
    <col min="3326" max="3326" width="39.85546875" style="2" customWidth="1"/>
    <col min="3327" max="3327" width="17" style="2" customWidth="1"/>
    <col min="3328" max="3328" width="15.140625" style="2" customWidth="1"/>
    <col min="3329" max="3329" width="0" style="2" hidden="1" customWidth="1"/>
    <col min="3330" max="3330" width="4.7109375" style="2" customWidth="1"/>
    <col min="3331" max="3331" width="12.7109375" style="2" customWidth="1"/>
    <col min="3332" max="3332" width="16" style="2" customWidth="1"/>
    <col min="3333" max="3333" width="0" style="2" hidden="1" customWidth="1"/>
    <col min="3334" max="3335" width="9.140625" style="2"/>
    <col min="3336" max="3342" width="0" style="2" hidden="1" customWidth="1"/>
    <col min="3343" max="3580" width="9.140625" style="2"/>
    <col min="3581" max="3581" width="25" style="2" customWidth="1"/>
    <col min="3582" max="3582" width="39.85546875" style="2" customWidth="1"/>
    <col min="3583" max="3583" width="17" style="2" customWidth="1"/>
    <col min="3584" max="3584" width="15.140625" style="2" customWidth="1"/>
    <col min="3585" max="3585" width="0" style="2" hidden="1" customWidth="1"/>
    <col min="3586" max="3586" width="4.7109375" style="2" customWidth="1"/>
    <col min="3587" max="3587" width="12.7109375" style="2" customWidth="1"/>
    <col min="3588" max="3588" width="16" style="2" customWidth="1"/>
    <col min="3589" max="3589" width="0" style="2" hidden="1" customWidth="1"/>
    <col min="3590" max="3591" width="9.140625" style="2"/>
    <col min="3592" max="3598" width="0" style="2" hidden="1" customWidth="1"/>
    <col min="3599" max="3836" width="9.140625" style="2"/>
    <col min="3837" max="3837" width="25" style="2" customWidth="1"/>
    <col min="3838" max="3838" width="39.85546875" style="2" customWidth="1"/>
    <col min="3839" max="3839" width="17" style="2" customWidth="1"/>
    <col min="3840" max="3840" width="15.140625" style="2" customWidth="1"/>
    <col min="3841" max="3841" width="0" style="2" hidden="1" customWidth="1"/>
    <col min="3842" max="3842" width="4.7109375" style="2" customWidth="1"/>
    <col min="3843" max="3843" width="12.7109375" style="2" customWidth="1"/>
    <col min="3844" max="3844" width="16" style="2" customWidth="1"/>
    <col min="3845" max="3845" width="0" style="2" hidden="1" customWidth="1"/>
    <col min="3846" max="3847" width="9.140625" style="2"/>
    <col min="3848" max="3854" width="0" style="2" hidden="1" customWidth="1"/>
    <col min="3855" max="4092" width="9.140625" style="2"/>
    <col min="4093" max="4093" width="25" style="2" customWidth="1"/>
    <col min="4094" max="4094" width="39.85546875" style="2" customWidth="1"/>
    <col min="4095" max="4095" width="17" style="2" customWidth="1"/>
    <col min="4096" max="4096" width="15.140625" style="2" customWidth="1"/>
    <col min="4097" max="4097" width="0" style="2" hidden="1" customWidth="1"/>
    <col min="4098" max="4098" width="4.7109375" style="2" customWidth="1"/>
    <col min="4099" max="4099" width="12.7109375" style="2" customWidth="1"/>
    <col min="4100" max="4100" width="16" style="2" customWidth="1"/>
    <col min="4101" max="4101" width="0" style="2" hidden="1" customWidth="1"/>
    <col min="4102" max="4103" width="9.140625" style="2"/>
    <col min="4104" max="4110" width="0" style="2" hidden="1" customWidth="1"/>
    <col min="4111" max="4348" width="9.140625" style="2"/>
    <col min="4349" max="4349" width="25" style="2" customWidth="1"/>
    <col min="4350" max="4350" width="39.85546875" style="2" customWidth="1"/>
    <col min="4351" max="4351" width="17" style="2" customWidth="1"/>
    <col min="4352" max="4352" width="15.140625" style="2" customWidth="1"/>
    <col min="4353" max="4353" width="0" style="2" hidden="1" customWidth="1"/>
    <col min="4354" max="4354" width="4.7109375" style="2" customWidth="1"/>
    <col min="4355" max="4355" width="12.7109375" style="2" customWidth="1"/>
    <col min="4356" max="4356" width="16" style="2" customWidth="1"/>
    <col min="4357" max="4357" width="0" style="2" hidden="1" customWidth="1"/>
    <col min="4358" max="4359" width="9.140625" style="2"/>
    <col min="4360" max="4366" width="0" style="2" hidden="1" customWidth="1"/>
    <col min="4367" max="4604" width="9.140625" style="2"/>
    <col min="4605" max="4605" width="25" style="2" customWidth="1"/>
    <col min="4606" max="4606" width="39.85546875" style="2" customWidth="1"/>
    <col min="4607" max="4607" width="17" style="2" customWidth="1"/>
    <col min="4608" max="4608" width="15.140625" style="2" customWidth="1"/>
    <col min="4609" max="4609" width="0" style="2" hidden="1" customWidth="1"/>
    <col min="4610" max="4610" width="4.7109375" style="2" customWidth="1"/>
    <col min="4611" max="4611" width="12.7109375" style="2" customWidth="1"/>
    <col min="4612" max="4612" width="16" style="2" customWidth="1"/>
    <col min="4613" max="4613" width="0" style="2" hidden="1" customWidth="1"/>
    <col min="4614" max="4615" width="9.140625" style="2"/>
    <col min="4616" max="4622" width="0" style="2" hidden="1" customWidth="1"/>
    <col min="4623" max="4860" width="9.140625" style="2"/>
    <col min="4861" max="4861" width="25" style="2" customWidth="1"/>
    <col min="4862" max="4862" width="39.85546875" style="2" customWidth="1"/>
    <col min="4863" max="4863" width="17" style="2" customWidth="1"/>
    <col min="4864" max="4864" width="15.140625" style="2" customWidth="1"/>
    <col min="4865" max="4865" width="0" style="2" hidden="1" customWidth="1"/>
    <col min="4866" max="4866" width="4.7109375" style="2" customWidth="1"/>
    <col min="4867" max="4867" width="12.7109375" style="2" customWidth="1"/>
    <col min="4868" max="4868" width="16" style="2" customWidth="1"/>
    <col min="4869" max="4869" width="0" style="2" hidden="1" customWidth="1"/>
    <col min="4870" max="4871" width="9.140625" style="2"/>
    <col min="4872" max="4878" width="0" style="2" hidden="1" customWidth="1"/>
    <col min="4879" max="5116" width="9.140625" style="2"/>
    <col min="5117" max="5117" width="25" style="2" customWidth="1"/>
    <col min="5118" max="5118" width="39.85546875" style="2" customWidth="1"/>
    <col min="5119" max="5119" width="17" style="2" customWidth="1"/>
    <col min="5120" max="5120" width="15.140625" style="2" customWidth="1"/>
    <col min="5121" max="5121" width="0" style="2" hidden="1" customWidth="1"/>
    <col min="5122" max="5122" width="4.7109375" style="2" customWidth="1"/>
    <col min="5123" max="5123" width="12.7109375" style="2" customWidth="1"/>
    <col min="5124" max="5124" width="16" style="2" customWidth="1"/>
    <col min="5125" max="5125" width="0" style="2" hidden="1" customWidth="1"/>
    <col min="5126" max="5127" width="9.140625" style="2"/>
    <col min="5128" max="5134" width="0" style="2" hidden="1" customWidth="1"/>
    <col min="5135" max="5372" width="9.140625" style="2"/>
    <col min="5373" max="5373" width="25" style="2" customWidth="1"/>
    <col min="5374" max="5374" width="39.85546875" style="2" customWidth="1"/>
    <col min="5375" max="5375" width="17" style="2" customWidth="1"/>
    <col min="5376" max="5376" width="15.140625" style="2" customWidth="1"/>
    <col min="5377" max="5377" width="0" style="2" hidden="1" customWidth="1"/>
    <col min="5378" max="5378" width="4.7109375" style="2" customWidth="1"/>
    <col min="5379" max="5379" width="12.7109375" style="2" customWidth="1"/>
    <col min="5380" max="5380" width="16" style="2" customWidth="1"/>
    <col min="5381" max="5381" width="0" style="2" hidden="1" customWidth="1"/>
    <col min="5382" max="5383" width="9.140625" style="2"/>
    <col min="5384" max="5390" width="0" style="2" hidden="1" customWidth="1"/>
    <col min="5391" max="5628" width="9.140625" style="2"/>
    <col min="5629" max="5629" width="25" style="2" customWidth="1"/>
    <col min="5630" max="5630" width="39.85546875" style="2" customWidth="1"/>
    <col min="5631" max="5631" width="17" style="2" customWidth="1"/>
    <col min="5632" max="5632" width="15.140625" style="2" customWidth="1"/>
    <col min="5633" max="5633" width="0" style="2" hidden="1" customWidth="1"/>
    <col min="5634" max="5634" width="4.7109375" style="2" customWidth="1"/>
    <col min="5635" max="5635" width="12.7109375" style="2" customWidth="1"/>
    <col min="5636" max="5636" width="16" style="2" customWidth="1"/>
    <col min="5637" max="5637" width="0" style="2" hidden="1" customWidth="1"/>
    <col min="5638" max="5639" width="9.140625" style="2"/>
    <col min="5640" max="5646" width="0" style="2" hidden="1" customWidth="1"/>
    <col min="5647" max="5884" width="9.140625" style="2"/>
    <col min="5885" max="5885" width="25" style="2" customWidth="1"/>
    <col min="5886" max="5886" width="39.85546875" style="2" customWidth="1"/>
    <col min="5887" max="5887" width="17" style="2" customWidth="1"/>
    <col min="5888" max="5888" width="15.140625" style="2" customWidth="1"/>
    <col min="5889" max="5889" width="0" style="2" hidden="1" customWidth="1"/>
    <col min="5890" max="5890" width="4.7109375" style="2" customWidth="1"/>
    <col min="5891" max="5891" width="12.7109375" style="2" customWidth="1"/>
    <col min="5892" max="5892" width="16" style="2" customWidth="1"/>
    <col min="5893" max="5893" width="0" style="2" hidden="1" customWidth="1"/>
    <col min="5894" max="5895" width="9.140625" style="2"/>
    <col min="5896" max="5902" width="0" style="2" hidden="1" customWidth="1"/>
    <col min="5903" max="6140" width="9.140625" style="2"/>
    <col min="6141" max="6141" width="25" style="2" customWidth="1"/>
    <col min="6142" max="6142" width="39.85546875" style="2" customWidth="1"/>
    <col min="6143" max="6143" width="17" style="2" customWidth="1"/>
    <col min="6144" max="6144" width="15.140625" style="2" customWidth="1"/>
    <col min="6145" max="6145" width="0" style="2" hidden="1" customWidth="1"/>
    <col min="6146" max="6146" width="4.7109375" style="2" customWidth="1"/>
    <col min="6147" max="6147" width="12.7109375" style="2" customWidth="1"/>
    <col min="6148" max="6148" width="16" style="2" customWidth="1"/>
    <col min="6149" max="6149" width="0" style="2" hidden="1" customWidth="1"/>
    <col min="6150" max="6151" width="9.140625" style="2"/>
    <col min="6152" max="6158" width="0" style="2" hidden="1" customWidth="1"/>
    <col min="6159" max="6396" width="9.140625" style="2"/>
    <col min="6397" max="6397" width="25" style="2" customWidth="1"/>
    <col min="6398" max="6398" width="39.85546875" style="2" customWidth="1"/>
    <col min="6399" max="6399" width="17" style="2" customWidth="1"/>
    <col min="6400" max="6400" width="15.140625" style="2" customWidth="1"/>
    <col min="6401" max="6401" width="0" style="2" hidden="1" customWidth="1"/>
    <col min="6402" max="6402" width="4.7109375" style="2" customWidth="1"/>
    <col min="6403" max="6403" width="12.7109375" style="2" customWidth="1"/>
    <col min="6404" max="6404" width="16" style="2" customWidth="1"/>
    <col min="6405" max="6405" width="0" style="2" hidden="1" customWidth="1"/>
    <col min="6406" max="6407" width="9.140625" style="2"/>
    <col min="6408" max="6414" width="0" style="2" hidden="1" customWidth="1"/>
    <col min="6415" max="6652" width="9.140625" style="2"/>
    <col min="6653" max="6653" width="25" style="2" customWidth="1"/>
    <col min="6654" max="6654" width="39.85546875" style="2" customWidth="1"/>
    <col min="6655" max="6655" width="17" style="2" customWidth="1"/>
    <col min="6656" max="6656" width="15.140625" style="2" customWidth="1"/>
    <col min="6657" max="6657" width="0" style="2" hidden="1" customWidth="1"/>
    <col min="6658" max="6658" width="4.7109375" style="2" customWidth="1"/>
    <col min="6659" max="6659" width="12.7109375" style="2" customWidth="1"/>
    <col min="6660" max="6660" width="16" style="2" customWidth="1"/>
    <col min="6661" max="6661" width="0" style="2" hidden="1" customWidth="1"/>
    <col min="6662" max="6663" width="9.140625" style="2"/>
    <col min="6664" max="6670" width="0" style="2" hidden="1" customWidth="1"/>
    <col min="6671" max="6908" width="9.140625" style="2"/>
    <col min="6909" max="6909" width="25" style="2" customWidth="1"/>
    <col min="6910" max="6910" width="39.85546875" style="2" customWidth="1"/>
    <col min="6911" max="6911" width="17" style="2" customWidth="1"/>
    <col min="6912" max="6912" width="15.140625" style="2" customWidth="1"/>
    <col min="6913" max="6913" width="0" style="2" hidden="1" customWidth="1"/>
    <col min="6914" max="6914" width="4.7109375" style="2" customWidth="1"/>
    <col min="6915" max="6915" width="12.7109375" style="2" customWidth="1"/>
    <col min="6916" max="6916" width="16" style="2" customWidth="1"/>
    <col min="6917" max="6917" width="0" style="2" hidden="1" customWidth="1"/>
    <col min="6918" max="6919" width="9.140625" style="2"/>
    <col min="6920" max="6926" width="0" style="2" hidden="1" customWidth="1"/>
    <col min="6927" max="7164" width="9.140625" style="2"/>
    <col min="7165" max="7165" width="25" style="2" customWidth="1"/>
    <col min="7166" max="7166" width="39.85546875" style="2" customWidth="1"/>
    <col min="7167" max="7167" width="17" style="2" customWidth="1"/>
    <col min="7168" max="7168" width="15.140625" style="2" customWidth="1"/>
    <col min="7169" max="7169" width="0" style="2" hidden="1" customWidth="1"/>
    <col min="7170" max="7170" width="4.7109375" style="2" customWidth="1"/>
    <col min="7171" max="7171" width="12.7109375" style="2" customWidth="1"/>
    <col min="7172" max="7172" width="16" style="2" customWidth="1"/>
    <col min="7173" max="7173" width="0" style="2" hidden="1" customWidth="1"/>
    <col min="7174" max="7175" width="9.140625" style="2"/>
    <col min="7176" max="7182" width="0" style="2" hidden="1" customWidth="1"/>
    <col min="7183" max="7420" width="9.140625" style="2"/>
    <col min="7421" max="7421" width="25" style="2" customWidth="1"/>
    <col min="7422" max="7422" width="39.85546875" style="2" customWidth="1"/>
    <col min="7423" max="7423" width="17" style="2" customWidth="1"/>
    <col min="7424" max="7424" width="15.140625" style="2" customWidth="1"/>
    <col min="7425" max="7425" width="0" style="2" hidden="1" customWidth="1"/>
    <col min="7426" max="7426" width="4.7109375" style="2" customWidth="1"/>
    <col min="7427" max="7427" width="12.7109375" style="2" customWidth="1"/>
    <col min="7428" max="7428" width="16" style="2" customWidth="1"/>
    <col min="7429" max="7429" width="0" style="2" hidden="1" customWidth="1"/>
    <col min="7430" max="7431" width="9.140625" style="2"/>
    <col min="7432" max="7438" width="0" style="2" hidden="1" customWidth="1"/>
    <col min="7439" max="7676" width="9.140625" style="2"/>
    <col min="7677" max="7677" width="25" style="2" customWidth="1"/>
    <col min="7678" max="7678" width="39.85546875" style="2" customWidth="1"/>
    <col min="7679" max="7679" width="17" style="2" customWidth="1"/>
    <col min="7680" max="7680" width="15.140625" style="2" customWidth="1"/>
    <col min="7681" max="7681" width="0" style="2" hidden="1" customWidth="1"/>
    <col min="7682" max="7682" width="4.7109375" style="2" customWidth="1"/>
    <col min="7683" max="7683" width="12.7109375" style="2" customWidth="1"/>
    <col min="7684" max="7684" width="16" style="2" customWidth="1"/>
    <col min="7685" max="7685" width="0" style="2" hidden="1" customWidth="1"/>
    <col min="7686" max="7687" width="9.140625" style="2"/>
    <col min="7688" max="7694" width="0" style="2" hidden="1" customWidth="1"/>
    <col min="7695" max="7932" width="9.140625" style="2"/>
    <col min="7933" max="7933" width="25" style="2" customWidth="1"/>
    <col min="7934" max="7934" width="39.85546875" style="2" customWidth="1"/>
    <col min="7935" max="7935" width="17" style="2" customWidth="1"/>
    <col min="7936" max="7936" width="15.140625" style="2" customWidth="1"/>
    <col min="7937" max="7937" width="0" style="2" hidden="1" customWidth="1"/>
    <col min="7938" max="7938" width="4.7109375" style="2" customWidth="1"/>
    <col min="7939" max="7939" width="12.7109375" style="2" customWidth="1"/>
    <col min="7940" max="7940" width="16" style="2" customWidth="1"/>
    <col min="7941" max="7941" width="0" style="2" hidden="1" customWidth="1"/>
    <col min="7942" max="7943" width="9.140625" style="2"/>
    <col min="7944" max="7950" width="0" style="2" hidden="1" customWidth="1"/>
    <col min="7951" max="8188" width="9.140625" style="2"/>
    <col min="8189" max="8189" width="25" style="2" customWidth="1"/>
    <col min="8190" max="8190" width="39.85546875" style="2" customWidth="1"/>
    <col min="8191" max="8191" width="17" style="2" customWidth="1"/>
    <col min="8192" max="8192" width="15.140625" style="2" customWidth="1"/>
    <col min="8193" max="8193" width="0" style="2" hidden="1" customWidth="1"/>
    <col min="8194" max="8194" width="4.7109375" style="2" customWidth="1"/>
    <col min="8195" max="8195" width="12.7109375" style="2" customWidth="1"/>
    <col min="8196" max="8196" width="16" style="2" customWidth="1"/>
    <col min="8197" max="8197" width="0" style="2" hidden="1" customWidth="1"/>
    <col min="8198" max="8199" width="9.140625" style="2"/>
    <col min="8200" max="8206" width="0" style="2" hidden="1" customWidth="1"/>
    <col min="8207" max="8444" width="9.140625" style="2"/>
    <col min="8445" max="8445" width="25" style="2" customWidth="1"/>
    <col min="8446" max="8446" width="39.85546875" style="2" customWidth="1"/>
    <col min="8447" max="8447" width="17" style="2" customWidth="1"/>
    <col min="8448" max="8448" width="15.140625" style="2" customWidth="1"/>
    <col min="8449" max="8449" width="0" style="2" hidden="1" customWidth="1"/>
    <col min="8450" max="8450" width="4.7109375" style="2" customWidth="1"/>
    <col min="8451" max="8451" width="12.7109375" style="2" customWidth="1"/>
    <col min="8452" max="8452" width="16" style="2" customWidth="1"/>
    <col min="8453" max="8453" width="0" style="2" hidden="1" customWidth="1"/>
    <col min="8454" max="8455" width="9.140625" style="2"/>
    <col min="8456" max="8462" width="0" style="2" hidden="1" customWidth="1"/>
    <col min="8463" max="8700" width="9.140625" style="2"/>
    <col min="8701" max="8701" width="25" style="2" customWidth="1"/>
    <col min="8702" max="8702" width="39.85546875" style="2" customWidth="1"/>
    <col min="8703" max="8703" width="17" style="2" customWidth="1"/>
    <col min="8704" max="8704" width="15.140625" style="2" customWidth="1"/>
    <col min="8705" max="8705" width="0" style="2" hidden="1" customWidth="1"/>
    <col min="8706" max="8706" width="4.7109375" style="2" customWidth="1"/>
    <col min="8707" max="8707" width="12.7109375" style="2" customWidth="1"/>
    <col min="8708" max="8708" width="16" style="2" customWidth="1"/>
    <col min="8709" max="8709" width="0" style="2" hidden="1" customWidth="1"/>
    <col min="8710" max="8711" width="9.140625" style="2"/>
    <col min="8712" max="8718" width="0" style="2" hidden="1" customWidth="1"/>
    <col min="8719" max="8956" width="9.140625" style="2"/>
    <col min="8957" max="8957" width="25" style="2" customWidth="1"/>
    <col min="8958" max="8958" width="39.85546875" style="2" customWidth="1"/>
    <col min="8959" max="8959" width="17" style="2" customWidth="1"/>
    <col min="8960" max="8960" width="15.140625" style="2" customWidth="1"/>
    <col min="8961" max="8961" width="0" style="2" hidden="1" customWidth="1"/>
    <col min="8962" max="8962" width="4.7109375" style="2" customWidth="1"/>
    <col min="8963" max="8963" width="12.7109375" style="2" customWidth="1"/>
    <col min="8964" max="8964" width="16" style="2" customWidth="1"/>
    <col min="8965" max="8965" width="0" style="2" hidden="1" customWidth="1"/>
    <col min="8966" max="8967" width="9.140625" style="2"/>
    <col min="8968" max="8974" width="0" style="2" hidden="1" customWidth="1"/>
    <col min="8975" max="9212" width="9.140625" style="2"/>
    <col min="9213" max="9213" width="25" style="2" customWidth="1"/>
    <col min="9214" max="9214" width="39.85546875" style="2" customWidth="1"/>
    <col min="9215" max="9215" width="17" style="2" customWidth="1"/>
    <col min="9216" max="9216" width="15.140625" style="2" customWidth="1"/>
    <col min="9217" max="9217" width="0" style="2" hidden="1" customWidth="1"/>
    <col min="9218" max="9218" width="4.7109375" style="2" customWidth="1"/>
    <col min="9219" max="9219" width="12.7109375" style="2" customWidth="1"/>
    <col min="9220" max="9220" width="16" style="2" customWidth="1"/>
    <col min="9221" max="9221" width="0" style="2" hidden="1" customWidth="1"/>
    <col min="9222" max="9223" width="9.140625" style="2"/>
    <col min="9224" max="9230" width="0" style="2" hidden="1" customWidth="1"/>
    <col min="9231" max="9468" width="9.140625" style="2"/>
    <col min="9469" max="9469" width="25" style="2" customWidth="1"/>
    <col min="9470" max="9470" width="39.85546875" style="2" customWidth="1"/>
    <col min="9471" max="9471" width="17" style="2" customWidth="1"/>
    <col min="9472" max="9472" width="15.140625" style="2" customWidth="1"/>
    <col min="9473" max="9473" width="0" style="2" hidden="1" customWidth="1"/>
    <col min="9474" max="9474" width="4.7109375" style="2" customWidth="1"/>
    <col min="9475" max="9475" width="12.7109375" style="2" customWidth="1"/>
    <col min="9476" max="9476" width="16" style="2" customWidth="1"/>
    <col min="9477" max="9477" width="0" style="2" hidden="1" customWidth="1"/>
    <col min="9478" max="9479" width="9.140625" style="2"/>
    <col min="9480" max="9486" width="0" style="2" hidden="1" customWidth="1"/>
    <col min="9487" max="9724" width="9.140625" style="2"/>
    <col min="9725" max="9725" width="25" style="2" customWidth="1"/>
    <col min="9726" max="9726" width="39.85546875" style="2" customWidth="1"/>
    <col min="9727" max="9727" width="17" style="2" customWidth="1"/>
    <col min="9728" max="9728" width="15.140625" style="2" customWidth="1"/>
    <col min="9729" max="9729" width="0" style="2" hidden="1" customWidth="1"/>
    <col min="9730" max="9730" width="4.7109375" style="2" customWidth="1"/>
    <col min="9731" max="9731" width="12.7109375" style="2" customWidth="1"/>
    <col min="9732" max="9732" width="16" style="2" customWidth="1"/>
    <col min="9733" max="9733" width="0" style="2" hidden="1" customWidth="1"/>
    <col min="9734" max="9735" width="9.140625" style="2"/>
    <col min="9736" max="9742" width="0" style="2" hidden="1" customWidth="1"/>
    <col min="9743" max="9980" width="9.140625" style="2"/>
    <col min="9981" max="9981" width="25" style="2" customWidth="1"/>
    <col min="9982" max="9982" width="39.85546875" style="2" customWidth="1"/>
    <col min="9983" max="9983" width="17" style="2" customWidth="1"/>
    <col min="9984" max="9984" width="15.140625" style="2" customWidth="1"/>
    <col min="9985" max="9985" width="0" style="2" hidden="1" customWidth="1"/>
    <col min="9986" max="9986" width="4.7109375" style="2" customWidth="1"/>
    <col min="9987" max="9987" width="12.7109375" style="2" customWidth="1"/>
    <col min="9988" max="9988" width="16" style="2" customWidth="1"/>
    <col min="9989" max="9989" width="0" style="2" hidden="1" customWidth="1"/>
    <col min="9990" max="9991" width="9.140625" style="2"/>
    <col min="9992" max="9998" width="0" style="2" hidden="1" customWidth="1"/>
    <col min="9999" max="10236" width="9.140625" style="2"/>
    <col min="10237" max="10237" width="25" style="2" customWidth="1"/>
    <col min="10238" max="10238" width="39.85546875" style="2" customWidth="1"/>
    <col min="10239" max="10239" width="17" style="2" customWidth="1"/>
    <col min="10240" max="10240" width="15.140625" style="2" customWidth="1"/>
    <col min="10241" max="10241" width="0" style="2" hidden="1" customWidth="1"/>
    <col min="10242" max="10242" width="4.7109375" style="2" customWidth="1"/>
    <col min="10243" max="10243" width="12.7109375" style="2" customWidth="1"/>
    <col min="10244" max="10244" width="16" style="2" customWidth="1"/>
    <col min="10245" max="10245" width="0" style="2" hidden="1" customWidth="1"/>
    <col min="10246" max="10247" width="9.140625" style="2"/>
    <col min="10248" max="10254" width="0" style="2" hidden="1" customWidth="1"/>
    <col min="10255" max="10492" width="9.140625" style="2"/>
    <col min="10493" max="10493" width="25" style="2" customWidth="1"/>
    <col min="10494" max="10494" width="39.85546875" style="2" customWidth="1"/>
    <col min="10495" max="10495" width="17" style="2" customWidth="1"/>
    <col min="10496" max="10496" width="15.140625" style="2" customWidth="1"/>
    <col min="10497" max="10497" width="0" style="2" hidden="1" customWidth="1"/>
    <col min="10498" max="10498" width="4.7109375" style="2" customWidth="1"/>
    <col min="10499" max="10499" width="12.7109375" style="2" customWidth="1"/>
    <col min="10500" max="10500" width="16" style="2" customWidth="1"/>
    <col min="10501" max="10501" width="0" style="2" hidden="1" customWidth="1"/>
    <col min="10502" max="10503" width="9.140625" style="2"/>
    <col min="10504" max="10510" width="0" style="2" hidden="1" customWidth="1"/>
    <col min="10511" max="10748" width="9.140625" style="2"/>
    <col min="10749" max="10749" width="25" style="2" customWidth="1"/>
    <col min="10750" max="10750" width="39.85546875" style="2" customWidth="1"/>
    <col min="10751" max="10751" width="17" style="2" customWidth="1"/>
    <col min="10752" max="10752" width="15.140625" style="2" customWidth="1"/>
    <col min="10753" max="10753" width="0" style="2" hidden="1" customWidth="1"/>
    <col min="10754" max="10754" width="4.7109375" style="2" customWidth="1"/>
    <col min="10755" max="10755" width="12.7109375" style="2" customWidth="1"/>
    <col min="10756" max="10756" width="16" style="2" customWidth="1"/>
    <col min="10757" max="10757" width="0" style="2" hidden="1" customWidth="1"/>
    <col min="10758" max="10759" width="9.140625" style="2"/>
    <col min="10760" max="10766" width="0" style="2" hidden="1" customWidth="1"/>
    <col min="10767" max="11004" width="9.140625" style="2"/>
    <col min="11005" max="11005" width="25" style="2" customWidth="1"/>
    <col min="11006" max="11006" width="39.85546875" style="2" customWidth="1"/>
    <col min="11007" max="11007" width="17" style="2" customWidth="1"/>
    <col min="11008" max="11008" width="15.140625" style="2" customWidth="1"/>
    <col min="11009" max="11009" width="0" style="2" hidden="1" customWidth="1"/>
    <col min="11010" max="11010" width="4.7109375" style="2" customWidth="1"/>
    <col min="11011" max="11011" width="12.7109375" style="2" customWidth="1"/>
    <col min="11012" max="11012" width="16" style="2" customWidth="1"/>
    <col min="11013" max="11013" width="0" style="2" hidden="1" customWidth="1"/>
    <col min="11014" max="11015" width="9.140625" style="2"/>
    <col min="11016" max="11022" width="0" style="2" hidden="1" customWidth="1"/>
    <col min="11023" max="11260" width="9.140625" style="2"/>
    <col min="11261" max="11261" width="25" style="2" customWidth="1"/>
    <col min="11262" max="11262" width="39.85546875" style="2" customWidth="1"/>
    <col min="11263" max="11263" width="17" style="2" customWidth="1"/>
    <col min="11264" max="11264" width="15.140625" style="2" customWidth="1"/>
    <col min="11265" max="11265" width="0" style="2" hidden="1" customWidth="1"/>
    <col min="11266" max="11266" width="4.7109375" style="2" customWidth="1"/>
    <col min="11267" max="11267" width="12.7109375" style="2" customWidth="1"/>
    <col min="11268" max="11268" width="16" style="2" customWidth="1"/>
    <col min="11269" max="11269" width="0" style="2" hidden="1" customWidth="1"/>
    <col min="11270" max="11271" width="9.140625" style="2"/>
    <col min="11272" max="11278" width="0" style="2" hidden="1" customWidth="1"/>
    <col min="11279" max="11516" width="9.140625" style="2"/>
    <col min="11517" max="11517" width="25" style="2" customWidth="1"/>
    <col min="11518" max="11518" width="39.85546875" style="2" customWidth="1"/>
    <col min="11519" max="11519" width="17" style="2" customWidth="1"/>
    <col min="11520" max="11520" width="15.140625" style="2" customWidth="1"/>
    <col min="11521" max="11521" width="0" style="2" hidden="1" customWidth="1"/>
    <col min="11522" max="11522" width="4.7109375" style="2" customWidth="1"/>
    <col min="11523" max="11523" width="12.7109375" style="2" customWidth="1"/>
    <col min="11524" max="11524" width="16" style="2" customWidth="1"/>
    <col min="11525" max="11525" width="0" style="2" hidden="1" customWidth="1"/>
    <col min="11526" max="11527" width="9.140625" style="2"/>
    <col min="11528" max="11534" width="0" style="2" hidden="1" customWidth="1"/>
    <col min="11535" max="11772" width="9.140625" style="2"/>
    <col min="11773" max="11773" width="25" style="2" customWidth="1"/>
    <col min="11774" max="11774" width="39.85546875" style="2" customWidth="1"/>
    <col min="11775" max="11775" width="17" style="2" customWidth="1"/>
    <col min="11776" max="11776" width="15.140625" style="2" customWidth="1"/>
    <col min="11777" max="11777" width="0" style="2" hidden="1" customWidth="1"/>
    <col min="11778" max="11778" width="4.7109375" style="2" customWidth="1"/>
    <col min="11779" max="11779" width="12.7109375" style="2" customWidth="1"/>
    <col min="11780" max="11780" width="16" style="2" customWidth="1"/>
    <col min="11781" max="11781" width="0" style="2" hidden="1" customWidth="1"/>
    <col min="11782" max="11783" width="9.140625" style="2"/>
    <col min="11784" max="11790" width="0" style="2" hidden="1" customWidth="1"/>
    <col min="11791" max="12028" width="9.140625" style="2"/>
    <col min="12029" max="12029" width="25" style="2" customWidth="1"/>
    <col min="12030" max="12030" width="39.85546875" style="2" customWidth="1"/>
    <col min="12031" max="12031" width="17" style="2" customWidth="1"/>
    <col min="12032" max="12032" width="15.140625" style="2" customWidth="1"/>
    <col min="12033" max="12033" width="0" style="2" hidden="1" customWidth="1"/>
    <col min="12034" max="12034" width="4.7109375" style="2" customWidth="1"/>
    <col min="12035" max="12035" width="12.7109375" style="2" customWidth="1"/>
    <col min="12036" max="12036" width="16" style="2" customWidth="1"/>
    <col min="12037" max="12037" width="0" style="2" hidden="1" customWidth="1"/>
    <col min="12038" max="12039" width="9.140625" style="2"/>
    <col min="12040" max="12046" width="0" style="2" hidden="1" customWidth="1"/>
    <col min="12047" max="12284" width="9.140625" style="2"/>
    <col min="12285" max="12285" width="25" style="2" customWidth="1"/>
    <col min="12286" max="12286" width="39.85546875" style="2" customWidth="1"/>
    <col min="12287" max="12287" width="17" style="2" customWidth="1"/>
    <col min="12288" max="12288" width="15.140625" style="2" customWidth="1"/>
    <col min="12289" max="12289" width="0" style="2" hidden="1" customWidth="1"/>
    <col min="12290" max="12290" width="4.7109375" style="2" customWidth="1"/>
    <col min="12291" max="12291" width="12.7109375" style="2" customWidth="1"/>
    <col min="12292" max="12292" width="16" style="2" customWidth="1"/>
    <col min="12293" max="12293" width="0" style="2" hidden="1" customWidth="1"/>
    <col min="12294" max="12295" width="9.140625" style="2"/>
    <col min="12296" max="12302" width="0" style="2" hidden="1" customWidth="1"/>
    <col min="12303" max="12540" width="9.140625" style="2"/>
    <col min="12541" max="12541" width="25" style="2" customWidth="1"/>
    <col min="12542" max="12542" width="39.85546875" style="2" customWidth="1"/>
    <col min="12543" max="12543" width="17" style="2" customWidth="1"/>
    <col min="12544" max="12544" width="15.140625" style="2" customWidth="1"/>
    <col min="12545" max="12545" width="0" style="2" hidden="1" customWidth="1"/>
    <col min="12546" max="12546" width="4.7109375" style="2" customWidth="1"/>
    <col min="12547" max="12547" width="12.7109375" style="2" customWidth="1"/>
    <col min="12548" max="12548" width="16" style="2" customWidth="1"/>
    <col min="12549" max="12549" width="0" style="2" hidden="1" customWidth="1"/>
    <col min="12550" max="12551" width="9.140625" style="2"/>
    <col min="12552" max="12558" width="0" style="2" hidden="1" customWidth="1"/>
    <col min="12559" max="12796" width="9.140625" style="2"/>
    <col min="12797" max="12797" width="25" style="2" customWidth="1"/>
    <col min="12798" max="12798" width="39.85546875" style="2" customWidth="1"/>
    <col min="12799" max="12799" width="17" style="2" customWidth="1"/>
    <col min="12800" max="12800" width="15.140625" style="2" customWidth="1"/>
    <col min="12801" max="12801" width="0" style="2" hidden="1" customWidth="1"/>
    <col min="12802" max="12802" width="4.7109375" style="2" customWidth="1"/>
    <col min="12803" max="12803" width="12.7109375" style="2" customWidth="1"/>
    <col min="12804" max="12804" width="16" style="2" customWidth="1"/>
    <col min="12805" max="12805" width="0" style="2" hidden="1" customWidth="1"/>
    <col min="12806" max="12807" width="9.140625" style="2"/>
    <col min="12808" max="12814" width="0" style="2" hidden="1" customWidth="1"/>
    <col min="12815" max="13052" width="9.140625" style="2"/>
    <col min="13053" max="13053" width="25" style="2" customWidth="1"/>
    <col min="13054" max="13054" width="39.85546875" style="2" customWidth="1"/>
    <col min="13055" max="13055" width="17" style="2" customWidth="1"/>
    <col min="13056" max="13056" width="15.140625" style="2" customWidth="1"/>
    <col min="13057" max="13057" width="0" style="2" hidden="1" customWidth="1"/>
    <col min="13058" max="13058" width="4.7109375" style="2" customWidth="1"/>
    <col min="13059" max="13059" width="12.7109375" style="2" customWidth="1"/>
    <col min="13060" max="13060" width="16" style="2" customWidth="1"/>
    <col min="13061" max="13061" width="0" style="2" hidden="1" customWidth="1"/>
    <col min="13062" max="13063" width="9.140625" style="2"/>
    <col min="13064" max="13070" width="0" style="2" hidden="1" customWidth="1"/>
    <col min="13071" max="13308" width="9.140625" style="2"/>
    <col min="13309" max="13309" width="25" style="2" customWidth="1"/>
    <col min="13310" max="13310" width="39.85546875" style="2" customWidth="1"/>
    <col min="13311" max="13311" width="17" style="2" customWidth="1"/>
    <col min="13312" max="13312" width="15.140625" style="2" customWidth="1"/>
    <col min="13313" max="13313" width="0" style="2" hidden="1" customWidth="1"/>
    <col min="13314" max="13314" width="4.7109375" style="2" customWidth="1"/>
    <col min="13315" max="13315" width="12.7109375" style="2" customWidth="1"/>
    <col min="13316" max="13316" width="16" style="2" customWidth="1"/>
    <col min="13317" max="13317" width="0" style="2" hidden="1" customWidth="1"/>
    <col min="13318" max="13319" width="9.140625" style="2"/>
    <col min="13320" max="13326" width="0" style="2" hidden="1" customWidth="1"/>
    <col min="13327" max="13564" width="9.140625" style="2"/>
    <col min="13565" max="13565" width="25" style="2" customWidth="1"/>
    <col min="13566" max="13566" width="39.85546875" style="2" customWidth="1"/>
    <col min="13567" max="13567" width="17" style="2" customWidth="1"/>
    <col min="13568" max="13568" width="15.140625" style="2" customWidth="1"/>
    <col min="13569" max="13569" width="0" style="2" hidden="1" customWidth="1"/>
    <col min="13570" max="13570" width="4.7109375" style="2" customWidth="1"/>
    <col min="13571" max="13571" width="12.7109375" style="2" customWidth="1"/>
    <col min="13572" max="13572" width="16" style="2" customWidth="1"/>
    <col min="13573" max="13573" width="0" style="2" hidden="1" customWidth="1"/>
    <col min="13574" max="13575" width="9.140625" style="2"/>
    <col min="13576" max="13582" width="0" style="2" hidden="1" customWidth="1"/>
    <col min="13583" max="13820" width="9.140625" style="2"/>
    <col min="13821" max="13821" width="25" style="2" customWidth="1"/>
    <col min="13822" max="13822" width="39.85546875" style="2" customWidth="1"/>
    <col min="13823" max="13823" width="17" style="2" customWidth="1"/>
    <col min="13824" max="13824" width="15.140625" style="2" customWidth="1"/>
    <col min="13825" max="13825" width="0" style="2" hidden="1" customWidth="1"/>
    <col min="13826" max="13826" width="4.7109375" style="2" customWidth="1"/>
    <col min="13827" max="13827" width="12.7109375" style="2" customWidth="1"/>
    <col min="13828" max="13828" width="16" style="2" customWidth="1"/>
    <col min="13829" max="13829" width="0" style="2" hidden="1" customWidth="1"/>
    <col min="13830" max="13831" width="9.140625" style="2"/>
    <col min="13832" max="13838" width="0" style="2" hidden="1" customWidth="1"/>
    <col min="13839" max="14076" width="9.140625" style="2"/>
    <col min="14077" max="14077" width="25" style="2" customWidth="1"/>
    <col min="14078" max="14078" width="39.85546875" style="2" customWidth="1"/>
    <col min="14079" max="14079" width="17" style="2" customWidth="1"/>
    <col min="14080" max="14080" width="15.140625" style="2" customWidth="1"/>
    <col min="14081" max="14081" width="0" style="2" hidden="1" customWidth="1"/>
    <col min="14082" max="14082" width="4.7109375" style="2" customWidth="1"/>
    <col min="14083" max="14083" width="12.7109375" style="2" customWidth="1"/>
    <col min="14084" max="14084" width="16" style="2" customWidth="1"/>
    <col min="14085" max="14085" width="0" style="2" hidden="1" customWidth="1"/>
    <col min="14086" max="14087" width="9.140625" style="2"/>
    <col min="14088" max="14094" width="0" style="2" hidden="1" customWidth="1"/>
    <col min="14095" max="14332" width="9.140625" style="2"/>
    <col min="14333" max="14333" width="25" style="2" customWidth="1"/>
    <col min="14334" max="14334" width="39.85546875" style="2" customWidth="1"/>
    <col min="14335" max="14335" width="17" style="2" customWidth="1"/>
    <col min="14336" max="14336" width="15.140625" style="2" customWidth="1"/>
    <col min="14337" max="14337" width="0" style="2" hidden="1" customWidth="1"/>
    <col min="14338" max="14338" width="4.7109375" style="2" customWidth="1"/>
    <col min="14339" max="14339" width="12.7109375" style="2" customWidth="1"/>
    <col min="14340" max="14340" width="16" style="2" customWidth="1"/>
    <col min="14341" max="14341" width="0" style="2" hidden="1" customWidth="1"/>
    <col min="14342" max="14343" width="9.140625" style="2"/>
    <col min="14344" max="14350" width="0" style="2" hidden="1" customWidth="1"/>
    <col min="14351" max="14588" width="9.140625" style="2"/>
    <col min="14589" max="14589" width="25" style="2" customWidth="1"/>
    <col min="14590" max="14590" width="39.85546875" style="2" customWidth="1"/>
    <col min="14591" max="14591" width="17" style="2" customWidth="1"/>
    <col min="14592" max="14592" width="15.140625" style="2" customWidth="1"/>
    <col min="14593" max="14593" width="0" style="2" hidden="1" customWidth="1"/>
    <col min="14594" max="14594" width="4.7109375" style="2" customWidth="1"/>
    <col min="14595" max="14595" width="12.7109375" style="2" customWidth="1"/>
    <col min="14596" max="14596" width="16" style="2" customWidth="1"/>
    <col min="14597" max="14597" width="0" style="2" hidden="1" customWidth="1"/>
    <col min="14598" max="14599" width="9.140625" style="2"/>
    <col min="14600" max="14606" width="0" style="2" hidden="1" customWidth="1"/>
    <col min="14607" max="14844" width="9.140625" style="2"/>
    <col min="14845" max="14845" width="25" style="2" customWidth="1"/>
    <col min="14846" max="14846" width="39.85546875" style="2" customWidth="1"/>
    <col min="14847" max="14847" width="17" style="2" customWidth="1"/>
    <col min="14848" max="14848" width="15.140625" style="2" customWidth="1"/>
    <col min="14849" max="14849" width="0" style="2" hidden="1" customWidth="1"/>
    <col min="14850" max="14850" width="4.7109375" style="2" customWidth="1"/>
    <col min="14851" max="14851" width="12.7109375" style="2" customWidth="1"/>
    <col min="14852" max="14852" width="16" style="2" customWidth="1"/>
    <col min="14853" max="14853" width="0" style="2" hidden="1" customWidth="1"/>
    <col min="14854" max="14855" width="9.140625" style="2"/>
    <col min="14856" max="14862" width="0" style="2" hidden="1" customWidth="1"/>
    <col min="14863" max="15100" width="9.140625" style="2"/>
    <col min="15101" max="15101" width="25" style="2" customWidth="1"/>
    <col min="15102" max="15102" width="39.85546875" style="2" customWidth="1"/>
    <col min="15103" max="15103" width="17" style="2" customWidth="1"/>
    <col min="15104" max="15104" width="15.140625" style="2" customWidth="1"/>
    <col min="15105" max="15105" width="0" style="2" hidden="1" customWidth="1"/>
    <col min="15106" max="15106" width="4.7109375" style="2" customWidth="1"/>
    <col min="15107" max="15107" width="12.7109375" style="2" customWidth="1"/>
    <col min="15108" max="15108" width="16" style="2" customWidth="1"/>
    <col min="15109" max="15109" width="0" style="2" hidden="1" customWidth="1"/>
    <col min="15110" max="15111" width="9.140625" style="2"/>
    <col min="15112" max="15118" width="0" style="2" hidden="1" customWidth="1"/>
    <col min="15119" max="15356" width="9.140625" style="2"/>
    <col min="15357" max="15357" width="25" style="2" customWidth="1"/>
    <col min="15358" max="15358" width="39.85546875" style="2" customWidth="1"/>
    <col min="15359" max="15359" width="17" style="2" customWidth="1"/>
    <col min="15360" max="15360" width="15.140625" style="2" customWidth="1"/>
    <col min="15361" max="15361" width="0" style="2" hidden="1" customWidth="1"/>
    <col min="15362" max="15362" width="4.7109375" style="2" customWidth="1"/>
    <col min="15363" max="15363" width="12.7109375" style="2" customWidth="1"/>
    <col min="15364" max="15364" width="16" style="2" customWidth="1"/>
    <col min="15365" max="15365" width="0" style="2" hidden="1" customWidth="1"/>
    <col min="15366" max="15367" width="9.140625" style="2"/>
    <col min="15368" max="15374" width="0" style="2" hidden="1" customWidth="1"/>
    <col min="15375" max="15612" width="9.140625" style="2"/>
    <col min="15613" max="15613" width="25" style="2" customWidth="1"/>
    <col min="15614" max="15614" width="39.85546875" style="2" customWidth="1"/>
    <col min="15615" max="15615" width="17" style="2" customWidth="1"/>
    <col min="15616" max="15616" width="15.140625" style="2" customWidth="1"/>
    <col min="15617" max="15617" width="0" style="2" hidden="1" customWidth="1"/>
    <col min="15618" max="15618" width="4.7109375" style="2" customWidth="1"/>
    <col min="15619" max="15619" width="12.7109375" style="2" customWidth="1"/>
    <col min="15620" max="15620" width="16" style="2" customWidth="1"/>
    <col min="15621" max="15621" width="0" style="2" hidden="1" customWidth="1"/>
    <col min="15622" max="15623" width="9.140625" style="2"/>
    <col min="15624" max="15630" width="0" style="2" hidden="1" customWidth="1"/>
    <col min="15631" max="15868" width="9.140625" style="2"/>
    <col min="15869" max="15869" width="25" style="2" customWidth="1"/>
    <col min="15870" max="15870" width="39.85546875" style="2" customWidth="1"/>
    <col min="15871" max="15871" width="17" style="2" customWidth="1"/>
    <col min="15872" max="15872" width="15.140625" style="2" customWidth="1"/>
    <col min="15873" max="15873" width="0" style="2" hidden="1" customWidth="1"/>
    <col min="15874" max="15874" width="4.7109375" style="2" customWidth="1"/>
    <col min="15875" max="15875" width="12.7109375" style="2" customWidth="1"/>
    <col min="15876" max="15876" width="16" style="2" customWidth="1"/>
    <col min="15877" max="15877" width="0" style="2" hidden="1" customWidth="1"/>
    <col min="15878" max="15879" width="9.140625" style="2"/>
    <col min="15880" max="15886" width="0" style="2" hidden="1" customWidth="1"/>
    <col min="15887" max="16124" width="9.140625" style="2"/>
    <col min="16125" max="16125" width="25" style="2" customWidth="1"/>
    <col min="16126" max="16126" width="39.85546875" style="2" customWidth="1"/>
    <col min="16127" max="16127" width="17" style="2" customWidth="1"/>
    <col min="16128" max="16128" width="15.140625" style="2" customWidth="1"/>
    <col min="16129" max="16129" width="0" style="2" hidden="1" customWidth="1"/>
    <col min="16130" max="16130" width="4.7109375" style="2" customWidth="1"/>
    <col min="16131" max="16131" width="12.7109375" style="2" customWidth="1"/>
    <col min="16132" max="16132" width="16" style="2" customWidth="1"/>
    <col min="16133" max="16133" width="0" style="2" hidden="1" customWidth="1"/>
    <col min="16134" max="16135" width="9.140625" style="2"/>
    <col min="16136" max="16142" width="0" style="2" hidden="1" customWidth="1"/>
    <col min="16143" max="16384" width="9.140625" style="2"/>
  </cols>
  <sheetData>
    <row r="1" spans="1:14" ht="46.5" customHeight="1" x14ac:dyDescent="0.3">
      <c r="A1" s="50" t="str">
        <f>"AZIENDE SOCIO SANITARIE TERRITORIALI - INDICATORI DI BILANCIO " &amp; ([1]Info!$B$5) &amp; " " &amp;[1]Info!$B$3</f>
        <v>AZIENDE SOCIO SANITARIE TERRITORIALI - INDICATORI DI BILANCIO Consuntivo 2019</v>
      </c>
      <c r="B1" s="50"/>
      <c r="C1" s="50"/>
      <c r="D1" s="50"/>
      <c r="E1" s="50"/>
    </row>
    <row r="2" spans="1:14" x14ac:dyDescent="0.3">
      <c r="A2" s="4" t="s">
        <v>0</v>
      </c>
      <c r="B2" s="5" t="str">
        <f>[1]Info!$C$2</f>
        <v>ASST DI BERGAMO OVEST</v>
      </c>
    </row>
    <row r="4" spans="1:14" ht="50.1" customHeight="1" x14ac:dyDescent="0.3">
      <c r="A4" s="6" t="s">
        <v>1</v>
      </c>
      <c r="C4" s="7" t="str">
        <f>+'[1]NI-San'!O10</f>
        <v>Valore netto al 31/12/2019</v>
      </c>
      <c r="D4" s="8" t="str">
        <f>+C4</f>
        <v>Valore netto al 31/12/2019</v>
      </c>
      <c r="E4" s="8" t="e">
        <f>#REF!</f>
        <v>#REF!</v>
      </c>
    </row>
    <row r="5" spans="1:14" ht="16.5" customHeight="1" x14ac:dyDescent="0.3">
      <c r="H5" s="9" t="s">
        <v>2</v>
      </c>
      <c r="I5" s="9" t="s">
        <v>3</v>
      </c>
      <c r="J5" s="9" t="s">
        <v>4</v>
      </c>
      <c r="K5" s="9" t="s">
        <v>5</v>
      </c>
      <c r="L5" s="9" t="s">
        <v>6</v>
      </c>
      <c r="M5" s="9" t="s">
        <v>7</v>
      </c>
      <c r="N5" s="10" t="s">
        <v>8</v>
      </c>
    </row>
    <row r="6" spans="1:14" ht="16.5" customHeight="1" x14ac:dyDescent="0.3">
      <c r="A6" s="1" t="s">
        <v>9</v>
      </c>
      <c r="B6" s="11" t="s">
        <v>10</v>
      </c>
      <c r="C6" s="12">
        <f>+'[1]NI-San'!$O$999+'[1]NI-San'!$O$857+'[1]NI-San'!$O$862+'[1]NI-San'!$O$865+'[1]NI-San'!$O$947+'[1]NI-San'!$O$948+'[1]NI-San'!$O$950+'[1]NI-San'!$O$951</f>
        <v>82127805</v>
      </c>
      <c r="D6" s="13">
        <f>IF(C7=0,0,+C6/C7)</f>
        <v>0.61148054318613931</v>
      </c>
      <c r="E6" s="13" t="e">
        <f>+#REF!/#REF!</f>
        <v>#REF!</v>
      </c>
      <c r="H6" s="9" t="str">
        <f>[1]Info!B2</f>
        <v>719</v>
      </c>
      <c r="I6" s="9" t="e">
        <f>#REF!</f>
        <v>#REF!</v>
      </c>
      <c r="J6" s="9" t="str">
        <f>LEFT(A6,12)</f>
        <v>Indicatore 1</v>
      </c>
      <c r="K6" s="9" t="str">
        <f>B6&amp;" / "&amp;B7</f>
        <v>Costi del personale / Ricavi della gestione caratteristica</v>
      </c>
      <c r="L6" s="14" t="e">
        <f>#REF!</f>
        <v>#REF!</v>
      </c>
      <c r="M6" s="15" t="e">
        <f>#REF!</f>
        <v>#REF!</v>
      </c>
      <c r="N6" s="10" t="e">
        <f>#REF!</f>
        <v>#REF!</v>
      </c>
    </row>
    <row r="7" spans="1:14" ht="16.5" customHeight="1" x14ac:dyDescent="0.3">
      <c r="A7" s="1"/>
      <c r="B7" s="16" t="s">
        <v>11</v>
      </c>
      <c r="C7" s="17">
        <f>+'[1]NI-San'!$O$11-'[1]NI-San'!$O$31-'[1]NI-San'!$O$356-'[1]NI-San'!$O$94</f>
        <v>134309760</v>
      </c>
      <c r="D7" s="18"/>
      <c r="E7" s="18"/>
      <c r="H7" s="9" t="str">
        <f t="shared" ref="H7:I22" si="0">H6</f>
        <v>719</v>
      </c>
      <c r="I7" s="9" t="e">
        <f t="shared" si="0"/>
        <v>#REF!</v>
      </c>
      <c r="J7" s="9" t="str">
        <f>LEFT(A9,12)</f>
        <v>Indicatore 2</v>
      </c>
      <c r="K7" s="9" t="str">
        <f>B9&amp;" / "&amp;B10</f>
        <v>Costi per beni e servizi / Ricavi della gestione caratteristica</v>
      </c>
      <c r="L7" s="14" t="e">
        <f>#REF!</f>
        <v>#REF!</v>
      </c>
      <c r="M7" s="15" t="e">
        <f>#REF!</f>
        <v>#REF!</v>
      </c>
      <c r="N7" s="10" t="e">
        <f>#REF!</f>
        <v>#REF!</v>
      </c>
    </row>
    <row r="8" spans="1:14" ht="16.5" customHeight="1" x14ac:dyDescent="0.3">
      <c r="B8" s="19"/>
      <c r="C8" s="20"/>
      <c r="D8" s="21"/>
      <c r="E8" s="21"/>
      <c r="H8" s="9" t="str">
        <f t="shared" si="0"/>
        <v>719</v>
      </c>
      <c r="I8" s="9" t="e">
        <f t="shared" si="0"/>
        <v>#REF!</v>
      </c>
      <c r="J8" s="9" t="str">
        <f>LEFT(A12,19)</f>
        <v>Sottoindicatore 2.1</v>
      </c>
      <c r="K8" s="9" t="str">
        <f>B12&amp;" / "&amp;B13</f>
        <v>Acquisti di beni sanitari / Ricavi della gestione caratteristica</v>
      </c>
      <c r="L8" s="14" t="e">
        <f>#REF!</f>
        <v>#REF!</v>
      </c>
      <c r="M8" s="15" t="e">
        <f>#REF!</f>
        <v>#REF!</v>
      </c>
      <c r="N8" s="10" t="e">
        <f>#REF!</f>
        <v>#REF!</v>
      </c>
    </row>
    <row r="9" spans="1:14" ht="16.5" customHeight="1" x14ac:dyDescent="0.3">
      <c r="A9" s="1" t="s">
        <v>12</v>
      </c>
      <c r="B9" s="11" t="s">
        <v>13</v>
      </c>
      <c r="C9" s="22">
        <f>+'[1]NI-San'!$O$375+'[1]NI-San'!$O$468+'[1]NI-San'!$O$971+'[1]NI-San'!$O$984+'[1]NI-San'!$O$1334</f>
        <v>60370327</v>
      </c>
      <c r="D9" s="13">
        <f>IF(C10=0,0,+C9/C10)</f>
        <v>0.44948577824872893</v>
      </c>
      <c r="E9" s="13" t="e">
        <f>+#REF!/#REF!</f>
        <v>#REF!</v>
      </c>
      <c r="H9" s="9" t="str">
        <f t="shared" si="0"/>
        <v>719</v>
      </c>
      <c r="I9" s="9" t="e">
        <f t="shared" si="0"/>
        <v>#REF!</v>
      </c>
      <c r="J9" s="9" t="str">
        <f>LEFT(A15,21)</f>
        <v>Sottoindicatore 2.1.1</v>
      </c>
      <c r="K9" s="9" t="str">
        <f>B15&amp;" / "&amp;B16</f>
        <v>Farmaci ed emoderivati / Ricavi della gestione caratteristica</v>
      </c>
      <c r="L9" s="14" t="e">
        <f>#REF!</f>
        <v>#REF!</v>
      </c>
      <c r="M9" s="15" t="e">
        <f>#REF!</f>
        <v>#REF!</v>
      </c>
      <c r="N9" s="10" t="e">
        <f>#REF!</f>
        <v>#REF!</v>
      </c>
    </row>
    <row r="10" spans="1:14" ht="16.5" customHeight="1" x14ac:dyDescent="0.3">
      <c r="A10" s="1"/>
      <c r="B10" s="16" t="s">
        <v>11</v>
      </c>
      <c r="C10" s="17">
        <f>+C7</f>
        <v>134309760</v>
      </c>
      <c r="D10" s="18"/>
      <c r="E10" s="18"/>
      <c r="H10" s="9" t="str">
        <f t="shared" si="0"/>
        <v>719</v>
      </c>
      <c r="I10" s="9" t="e">
        <f t="shared" si="0"/>
        <v>#REF!</v>
      </c>
      <c r="J10" s="9" t="str">
        <f>LEFT(A18,21)</f>
        <v>Sottoindicatore 2.1.2</v>
      </c>
      <c r="K10" s="9" t="str">
        <f>B18&amp;" / "&amp;B19</f>
        <v>Materiali diagnostici / Ricavi della gestione caratteristica</v>
      </c>
      <c r="L10" s="14" t="e">
        <f>#REF!</f>
        <v>#REF!</v>
      </c>
      <c r="M10" s="15" t="e">
        <f>#REF!</f>
        <v>#REF!</v>
      </c>
      <c r="N10" s="10" t="e">
        <f>#REF!</f>
        <v>#REF!</v>
      </c>
    </row>
    <row r="11" spans="1:14" ht="16.5" customHeight="1" x14ac:dyDescent="0.3">
      <c r="B11" s="19"/>
      <c r="C11" s="20"/>
      <c r="D11" s="23"/>
      <c r="E11" s="23"/>
      <c r="H11" s="9" t="str">
        <f t="shared" si="0"/>
        <v>719</v>
      </c>
      <c r="I11" s="9" t="e">
        <f t="shared" si="0"/>
        <v>#REF!</v>
      </c>
      <c r="J11" s="9" t="str">
        <f>LEFT(A21,21)</f>
        <v>Sottoindicatore 2.1.3</v>
      </c>
      <c r="K11" s="9" t="str">
        <f>B21&amp;" / "&amp;B22</f>
        <v>Presidi chirurgici e materiali sanitari / Ricavi della gestione caratteristica</v>
      </c>
      <c r="L11" s="14" t="e">
        <f>#REF!</f>
        <v>#REF!</v>
      </c>
      <c r="M11" s="15" t="e">
        <f>#REF!</f>
        <v>#REF!</v>
      </c>
      <c r="N11" s="10" t="e">
        <f>#REF!</f>
        <v>#REF!</v>
      </c>
    </row>
    <row r="12" spans="1:14" ht="16.5" customHeight="1" x14ac:dyDescent="0.3">
      <c r="A12" s="1" t="s">
        <v>14</v>
      </c>
      <c r="B12" s="24" t="s">
        <v>15</v>
      </c>
      <c r="C12" s="25">
        <f>+'[1]NI-San'!O377</f>
        <v>23777363</v>
      </c>
      <c r="D12" s="13">
        <f>IF(C13=0,0,+C12/C13)</f>
        <v>0.17703376880429242</v>
      </c>
      <c r="E12" s="26" t="e">
        <f>+#REF!/#REF!</f>
        <v>#REF!</v>
      </c>
      <c r="H12" s="9" t="str">
        <f t="shared" si="0"/>
        <v>719</v>
      </c>
      <c r="I12" s="9" t="e">
        <f t="shared" si="0"/>
        <v>#REF!</v>
      </c>
      <c r="J12" s="9" t="str">
        <f>LEFT(A24,21)</f>
        <v>Sottoindicatore 2.1.4</v>
      </c>
      <c r="K12" s="9" t="str">
        <f>B24&amp;" / "&amp;B25</f>
        <v>Materiali protesici / Ricavi della gestione caratteristica</v>
      </c>
      <c r="L12" s="14" t="e">
        <f>#REF!</f>
        <v>#REF!</v>
      </c>
      <c r="M12" s="15" t="e">
        <f>#REF!</f>
        <v>#REF!</v>
      </c>
      <c r="N12" s="10" t="e">
        <f>#REF!</f>
        <v>#REF!</v>
      </c>
    </row>
    <row r="13" spans="1:14" ht="16.5" customHeight="1" x14ac:dyDescent="0.3">
      <c r="A13" s="1"/>
      <c r="B13" s="27" t="s">
        <v>11</v>
      </c>
      <c r="C13" s="28">
        <f>+C10</f>
        <v>134309760</v>
      </c>
      <c r="D13" s="29"/>
      <c r="E13" s="29"/>
      <c r="H13" s="9" t="str">
        <f t="shared" si="0"/>
        <v>719</v>
      </c>
      <c r="I13" s="9" t="e">
        <f t="shared" si="0"/>
        <v>#REF!</v>
      </c>
      <c r="J13" s="9" t="str">
        <f>LEFT(A27,19)</f>
        <v>Sottoindicatore 2.2</v>
      </c>
      <c r="K13" s="9" t="str">
        <f>B27&amp;" / "&amp;B28</f>
        <v>Acquisti di beni non sanitari / Ricavi della gestione caratteristica</v>
      </c>
      <c r="L13" s="14" t="e">
        <f>#REF!</f>
        <v>#REF!</v>
      </c>
      <c r="M13" s="15" t="e">
        <f>#REF!</f>
        <v>#REF!</v>
      </c>
      <c r="N13" s="10" t="e">
        <f>#REF!</f>
        <v>#REF!</v>
      </c>
    </row>
    <row r="14" spans="1:14" ht="16.5" customHeight="1" x14ac:dyDescent="0.3">
      <c r="A14" s="6"/>
      <c r="B14" s="19"/>
      <c r="C14" s="20"/>
      <c r="D14" s="30"/>
      <c r="E14" s="30"/>
      <c r="H14" s="9" t="str">
        <f t="shared" si="0"/>
        <v>719</v>
      </c>
      <c r="I14" s="9" t="e">
        <f t="shared" si="0"/>
        <v>#REF!</v>
      </c>
      <c r="J14" s="9" t="str">
        <f>LEFT(A30,19)</f>
        <v>Sottoindicatore 2.3</v>
      </c>
      <c r="K14" s="9" t="str">
        <f>B30&amp;" / "&amp;B31</f>
        <v>Consulenze, Collaborazioni,  Interinale e altre prestazioni di lavoro sanitarie e sociosanitarie / Ricavi della gestione caratteristica</v>
      </c>
      <c r="L14" s="14" t="e">
        <f>#REF!</f>
        <v>#REF!</v>
      </c>
      <c r="M14" s="15" t="e">
        <f>#REF!</f>
        <v>#REF!</v>
      </c>
      <c r="N14" s="10" t="e">
        <f>#REF!</f>
        <v>#REF!</v>
      </c>
    </row>
    <row r="15" spans="1:14" ht="16.5" customHeight="1" x14ac:dyDescent="0.3">
      <c r="A15" s="1" t="s">
        <v>16</v>
      </c>
      <c r="B15" s="31" t="s">
        <v>17</v>
      </c>
      <c r="C15" s="32">
        <f>SUM('[1]NI-San'!O380:O403)</f>
        <v>9926045</v>
      </c>
      <c r="D15" s="13">
        <f>IF(C16=0,0,+C15/C16)</f>
        <v>7.3904122827708127E-2</v>
      </c>
      <c r="E15" s="33" t="e">
        <f>+#REF!/#REF!</f>
        <v>#REF!</v>
      </c>
      <c r="H15" s="9" t="str">
        <f t="shared" si="0"/>
        <v>719</v>
      </c>
      <c r="I15" s="9" t="e">
        <f t="shared" si="0"/>
        <v>#REF!</v>
      </c>
      <c r="J15" s="9" t="str">
        <f>LEFT(A33,19)</f>
        <v>Sottoindicatore 2.4</v>
      </c>
      <c r="K15" s="9" t="str">
        <f>B33&amp;" / "&amp;B34</f>
        <v>Altri servizi sanitari e sociosanitari a rilevanza sanitaria / Ricavi della gestione caratteristica</v>
      </c>
      <c r="L15" s="14" t="e">
        <f>#REF!</f>
        <v>#REF!</v>
      </c>
      <c r="M15" s="15" t="e">
        <f>#REF!</f>
        <v>#REF!</v>
      </c>
      <c r="N15" s="10" t="e">
        <f>#REF!</f>
        <v>#REF!</v>
      </c>
    </row>
    <row r="16" spans="1:14" ht="16.5" customHeight="1" x14ac:dyDescent="0.3">
      <c r="A16" s="1"/>
      <c r="B16" s="34" t="s">
        <v>11</v>
      </c>
      <c r="C16" s="35">
        <f>+C13</f>
        <v>134309760</v>
      </c>
      <c r="D16" s="36"/>
      <c r="E16" s="36"/>
      <c r="H16" s="9" t="str">
        <f t="shared" si="0"/>
        <v>719</v>
      </c>
      <c r="I16" s="9" t="e">
        <f t="shared" si="0"/>
        <v>#REF!</v>
      </c>
      <c r="J16" s="9" t="str">
        <f>LEFT(A36,19)</f>
        <v>Sottoindicatore 2.5</v>
      </c>
      <c r="K16" s="9" t="str">
        <f>B36&amp;" / "&amp;B37</f>
        <v>Servizi non sanitari / Ricavi della gestione caratteristica</v>
      </c>
      <c r="L16" s="14" t="e">
        <f>#REF!</f>
        <v>#REF!</v>
      </c>
      <c r="M16" s="15" t="e">
        <f>#REF!</f>
        <v>#REF!</v>
      </c>
      <c r="N16" s="10" t="e">
        <f>#REF!</f>
        <v>#REF!</v>
      </c>
    </row>
    <row r="17" spans="1:14" ht="16.5" customHeight="1" x14ac:dyDescent="0.3">
      <c r="A17" s="37"/>
      <c r="B17" s="37"/>
      <c r="C17" s="38"/>
      <c r="D17" s="30"/>
      <c r="E17" s="30"/>
      <c r="H17" s="9" t="str">
        <f t="shared" si="0"/>
        <v>719</v>
      </c>
      <c r="I17" s="9" t="e">
        <f t="shared" si="0"/>
        <v>#REF!</v>
      </c>
      <c r="J17" s="9" t="str">
        <f>LEFT(A39,20)</f>
        <v>Sottoindicatore 2.6:</v>
      </c>
      <c r="K17" s="9" t="str">
        <f>B39&amp;" / "&amp;B40</f>
        <v>Consulenze, Collaborazioni,  Interinale e altre prestazioni di lavoro non sanitarie / Ricavi della gestione caratteristica</v>
      </c>
      <c r="L17" s="14" t="e">
        <f>#REF!</f>
        <v>#REF!</v>
      </c>
      <c r="M17" s="15" t="e">
        <f>#REF!</f>
        <v>#REF!</v>
      </c>
      <c r="N17" s="10" t="e">
        <f>#REF!</f>
        <v>#REF!</v>
      </c>
    </row>
    <row r="18" spans="1:14" ht="16.5" customHeight="1" x14ac:dyDescent="0.3">
      <c r="A18" s="1" t="s">
        <v>18</v>
      </c>
      <c r="B18" s="31" t="s">
        <v>19</v>
      </c>
      <c r="C18" s="32">
        <f>+'[1]NI-San'!O408+'[1]NI-San'!O409+'[1]NI-San'!O410</f>
        <v>3386648</v>
      </c>
      <c r="D18" s="13">
        <f>IF(C19=0,0,+C18/C19)</f>
        <v>2.5215204017935852E-2</v>
      </c>
      <c r="E18" s="33" t="e">
        <f>+#REF!/#REF!</f>
        <v>#REF!</v>
      </c>
      <c r="H18" s="9" t="str">
        <f t="shared" si="0"/>
        <v>719</v>
      </c>
      <c r="I18" s="9" t="e">
        <f t="shared" si="0"/>
        <v>#REF!</v>
      </c>
      <c r="J18" s="9" t="str">
        <f>LEFT(A42,20)</f>
        <v>Sottoindicatore 2.7:</v>
      </c>
      <c r="K18" s="9" t="str">
        <f>B42&amp;" / "&amp;B43</f>
        <v>Manutenzione e riparazione (ordinaria esternalizzata) / Ricavi della gestione caratteristica</v>
      </c>
      <c r="L18" s="14" t="e">
        <f>#REF!</f>
        <v>#REF!</v>
      </c>
      <c r="M18" s="15" t="e">
        <f>#REF!</f>
        <v>#REF!</v>
      </c>
      <c r="N18" s="10" t="e">
        <f>#REF!</f>
        <v>#REF!</v>
      </c>
    </row>
    <row r="19" spans="1:14" ht="16.5" customHeight="1" x14ac:dyDescent="0.3">
      <c r="A19" s="1"/>
      <c r="B19" s="34" t="s">
        <v>11</v>
      </c>
      <c r="C19" s="35">
        <f>+C16</f>
        <v>134309760</v>
      </c>
      <c r="D19" s="36"/>
      <c r="E19" s="36"/>
      <c r="H19" s="9" t="str">
        <f t="shared" si="0"/>
        <v>719</v>
      </c>
      <c r="I19" s="9" t="e">
        <f t="shared" si="0"/>
        <v>#REF!</v>
      </c>
      <c r="J19" s="9" t="str">
        <f>LEFT(A45,20)</f>
        <v>Sottoindicatore 2.8:</v>
      </c>
      <c r="K19" s="9" t="str">
        <f>B45&amp;" / "&amp;B46</f>
        <v>Godimento di beni di terzi / Ricavi della gestione caratteristica</v>
      </c>
      <c r="L19" s="14" t="e">
        <f>#REF!</f>
        <v>#REF!</v>
      </c>
      <c r="M19" s="15" t="e">
        <f>#REF!</f>
        <v>#REF!</v>
      </c>
      <c r="N19" s="10" t="e">
        <f>#REF!</f>
        <v>#REF!</v>
      </c>
    </row>
    <row r="20" spans="1:14" ht="16.5" customHeight="1" x14ac:dyDescent="0.3">
      <c r="A20" s="37"/>
      <c r="B20" s="37"/>
      <c r="C20" s="38"/>
      <c r="D20" s="30"/>
      <c r="E20" s="30"/>
      <c r="H20" s="9" t="str">
        <f t="shared" si="0"/>
        <v>719</v>
      </c>
      <c r="I20" s="9" t="e">
        <f t="shared" si="0"/>
        <v>#REF!</v>
      </c>
      <c r="J20" s="9" t="str">
        <f>LEFT(A48,20)</f>
        <v>Sottoindicatore 2.9:</v>
      </c>
      <c r="K20" s="9" t="str">
        <f>B48&amp;" / "&amp;B49</f>
        <v>Integrativa e protesica / Ricavi della gestione caratteristica</v>
      </c>
      <c r="L20" s="14" t="e">
        <f>#REF!</f>
        <v>#REF!</v>
      </c>
      <c r="M20" s="15" t="e">
        <f>#REF!</f>
        <v>#REF!</v>
      </c>
      <c r="N20" s="10" t="e">
        <f>#REF!</f>
        <v>#REF!</v>
      </c>
    </row>
    <row r="21" spans="1:14" ht="16.5" customHeight="1" x14ac:dyDescent="0.3">
      <c r="A21" s="1" t="s">
        <v>20</v>
      </c>
      <c r="B21" s="31" t="s">
        <v>21</v>
      </c>
      <c r="C21" s="32">
        <f>+'[1]NI-San'!O420+'[1]NI-San'!O411</f>
        <v>652952</v>
      </c>
      <c r="D21" s="13">
        <f>IF(C22=0,0,+C21/C22)</f>
        <v>4.8615379850280426E-3</v>
      </c>
      <c r="E21" s="33" t="e">
        <f>+#REF!/#REF!</f>
        <v>#REF!</v>
      </c>
      <c r="H21" s="9" t="str">
        <f t="shared" si="0"/>
        <v>719</v>
      </c>
      <c r="I21" s="9" t="e">
        <f t="shared" si="0"/>
        <v>#REF!</v>
      </c>
      <c r="J21" s="9" t="str">
        <f>LEFT(A51,12)</f>
        <v>Indicatore 3</v>
      </c>
      <c r="K21" s="9" t="str">
        <f>B51&amp;" / "&amp;B52</f>
        <v>Costi caratteristici / Ricavi della gestione caratteristica</v>
      </c>
      <c r="L21" s="14" t="e">
        <f>#REF!</f>
        <v>#REF!</v>
      </c>
      <c r="M21" s="15" t="e">
        <f>#REF!</f>
        <v>#REF!</v>
      </c>
      <c r="N21" s="10" t="e">
        <f>#REF!</f>
        <v>#REF!</v>
      </c>
    </row>
    <row r="22" spans="1:14" ht="16.5" customHeight="1" x14ac:dyDescent="0.3">
      <c r="A22" s="1"/>
      <c r="B22" s="34" t="s">
        <v>11</v>
      </c>
      <c r="C22" s="35">
        <f>+C19</f>
        <v>134309760</v>
      </c>
      <c r="D22" s="36"/>
      <c r="E22" s="36"/>
      <c r="H22" s="9" t="str">
        <f t="shared" si="0"/>
        <v>719</v>
      </c>
      <c r="I22" s="9" t="e">
        <f t="shared" si="0"/>
        <v>#REF!</v>
      </c>
      <c r="J22" s="9" t="str">
        <f>LEFT(A54,12)</f>
        <v>Indicatore 4</v>
      </c>
      <c r="K22" s="9" t="str">
        <f>B54&amp;" / "&amp;B55</f>
        <v>Costi caratteristici / Totale costi al netto amm.ti sterilizzati</v>
      </c>
      <c r="L22" s="14" t="e">
        <f>#REF!</f>
        <v>#REF!</v>
      </c>
      <c r="M22" s="15" t="e">
        <f>#REF!</f>
        <v>#REF!</v>
      </c>
      <c r="N22" s="10" t="e">
        <f>#REF!</f>
        <v>#REF!</v>
      </c>
    </row>
    <row r="23" spans="1:14" ht="16.5" customHeight="1" x14ac:dyDescent="0.3">
      <c r="A23" s="37"/>
      <c r="B23" s="37"/>
      <c r="C23" s="38"/>
      <c r="D23" s="30"/>
      <c r="E23" s="30"/>
      <c r="H23" s="9" t="str">
        <f t="shared" ref="H23:I38" si="1">H22</f>
        <v>719</v>
      </c>
      <c r="I23" s="9" t="e">
        <f t="shared" si="1"/>
        <v>#REF!</v>
      </c>
      <c r="J23" s="9" t="str">
        <f>LEFT(A57,12)</f>
        <v>Indicatore 5</v>
      </c>
      <c r="K23" s="9" t="str">
        <f>B57&amp;" / "&amp;B58</f>
        <v>Contributo PSSR  / Ricavi della gestione caratteristica</v>
      </c>
      <c r="L23" s="14" t="e">
        <f>#REF!</f>
        <v>#REF!</v>
      </c>
      <c r="M23" s="15" t="e">
        <f>#REF!</f>
        <v>#REF!</v>
      </c>
      <c r="N23" s="10" t="e">
        <f>#REF!</f>
        <v>#REF!</v>
      </c>
    </row>
    <row r="24" spans="1:14" ht="16.5" customHeight="1" x14ac:dyDescent="0.3">
      <c r="A24" s="1" t="s">
        <v>22</v>
      </c>
      <c r="B24" s="31" t="s">
        <v>23</v>
      </c>
      <c r="C24" s="32">
        <f>+'[1]NI-San'!O424+'[1]NI-San'!O425+'[1]NI-San'!O426+'[1]NI-San'!O427</f>
        <v>2055322</v>
      </c>
      <c r="D24" s="13">
        <f>IF(C25=0,0,+C24/C25)</f>
        <v>1.5302849174922209E-2</v>
      </c>
      <c r="E24" s="33" t="e">
        <f>+#REF!/#REF!</f>
        <v>#REF!</v>
      </c>
      <c r="H24" s="9" t="str">
        <f t="shared" si="1"/>
        <v>719</v>
      </c>
      <c r="I24" s="9" t="str">
        <f>C4</f>
        <v>Valore netto al 31/12/2019</v>
      </c>
      <c r="J24" s="9" t="str">
        <f t="shared" ref="J24:K39" si="2">J6</f>
        <v>Indicatore 1</v>
      </c>
      <c r="K24" s="9" t="str">
        <f t="shared" si="2"/>
        <v>Costi del personale / Ricavi della gestione caratteristica</v>
      </c>
      <c r="L24" s="14">
        <f>C6</f>
        <v>82127805</v>
      </c>
      <c r="M24" s="15">
        <f>C7</f>
        <v>134309760</v>
      </c>
      <c r="N24" s="10">
        <f>D6</f>
        <v>0.61148054318613931</v>
      </c>
    </row>
    <row r="25" spans="1:14" ht="16.5" customHeight="1" x14ac:dyDescent="0.3">
      <c r="A25" s="1"/>
      <c r="B25" s="34" t="s">
        <v>11</v>
      </c>
      <c r="C25" s="35">
        <f>+C22</f>
        <v>134309760</v>
      </c>
      <c r="D25" s="36"/>
      <c r="E25" s="36"/>
      <c r="H25" s="9" t="str">
        <f t="shared" si="1"/>
        <v>719</v>
      </c>
      <c r="I25" s="9" t="str">
        <f t="shared" si="1"/>
        <v>Valore netto al 31/12/2019</v>
      </c>
      <c r="J25" s="9" t="str">
        <f t="shared" si="2"/>
        <v>Indicatore 2</v>
      </c>
      <c r="K25" s="9" t="str">
        <f t="shared" si="2"/>
        <v>Costi per beni e servizi / Ricavi della gestione caratteristica</v>
      </c>
      <c r="L25" s="14">
        <f>C9</f>
        <v>60370327</v>
      </c>
      <c r="M25" s="15">
        <f>C10</f>
        <v>134309760</v>
      </c>
      <c r="N25" s="10">
        <f>D9</f>
        <v>0.44948577824872893</v>
      </c>
    </row>
    <row r="26" spans="1:14" ht="16.5" customHeight="1" x14ac:dyDescent="0.3">
      <c r="A26" s="39"/>
      <c r="B26" s="40"/>
      <c r="C26" s="41"/>
      <c r="D26" s="30"/>
      <c r="E26" s="30"/>
      <c r="H26" s="9" t="str">
        <f t="shared" si="1"/>
        <v>719</v>
      </c>
      <c r="I26" s="9" t="str">
        <f t="shared" si="1"/>
        <v>Valore netto al 31/12/2019</v>
      </c>
      <c r="J26" s="9" t="str">
        <f t="shared" si="2"/>
        <v>Sottoindicatore 2.1</v>
      </c>
      <c r="K26" s="9" t="str">
        <f t="shared" si="2"/>
        <v>Acquisti di beni sanitari / Ricavi della gestione caratteristica</v>
      </c>
      <c r="L26" s="14">
        <f>C12</f>
        <v>23777363</v>
      </c>
      <c r="M26" s="15">
        <f>C13</f>
        <v>134309760</v>
      </c>
      <c r="N26" s="10">
        <f>D12</f>
        <v>0.17703376880429242</v>
      </c>
    </row>
    <row r="27" spans="1:14" ht="16.5" customHeight="1" x14ac:dyDescent="0.3">
      <c r="A27" s="1" t="s">
        <v>24</v>
      </c>
      <c r="B27" s="24" t="s">
        <v>25</v>
      </c>
      <c r="C27" s="25">
        <f>+'[1]NI-San'!O447</f>
        <v>588776</v>
      </c>
      <c r="D27" s="13">
        <f>IF(C28=0,0,+C27/C28)</f>
        <v>4.3837171624757573E-3</v>
      </c>
      <c r="E27" s="26" t="e">
        <f>+#REF!/#REF!</f>
        <v>#REF!</v>
      </c>
      <c r="H27" s="9" t="str">
        <f t="shared" si="1"/>
        <v>719</v>
      </c>
      <c r="I27" s="9" t="str">
        <f t="shared" si="1"/>
        <v>Valore netto al 31/12/2019</v>
      </c>
      <c r="J27" s="9" t="str">
        <f t="shared" si="2"/>
        <v>Sottoindicatore 2.1.1</v>
      </c>
      <c r="K27" s="9" t="str">
        <f t="shared" si="2"/>
        <v>Farmaci ed emoderivati / Ricavi della gestione caratteristica</v>
      </c>
      <c r="L27" s="14">
        <f>C15</f>
        <v>9926045</v>
      </c>
      <c r="M27" s="15">
        <f>C16</f>
        <v>134309760</v>
      </c>
      <c r="N27" s="10">
        <f>D15</f>
        <v>7.3904122827708127E-2</v>
      </c>
    </row>
    <row r="28" spans="1:14" ht="16.5" customHeight="1" x14ac:dyDescent="0.3">
      <c r="A28" s="1"/>
      <c r="B28" s="27" t="s">
        <v>11</v>
      </c>
      <c r="C28" s="28">
        <f>+C25</f>
        <v>134309760</v>
      </c>
      <c r="D28" s="29"/>
      <c r="E28" s="29"/>
      <c r="H28" s="9" t="str">
        <f t="shared" si="1"/>
        <v>719</v>
      </c>
      <c r="I28" s="9" t="str">
        <f t="shared" si="1"/>
        <v>Valore netto al 31/12/2019</v>
      </c>
      <c r="J28" s="9" t="str">
        <f t="shared" si="2"/>
        <v>Sottoindicatore 2.1.2</v>
      </c>
      <c r="K28" s="9" t="str">
        <f t="shared" si="2"/>
        <v>Materiali diagnostici / Ricavi della gestione caratteristica</v>
      </c>
      <c r="L28" s="14">
        <f>C18</f>
        <v>3386648</v>
      </c>
      <c r="M28" s="15">
        <f>C19</f>
        <v>134309760</v>
      </c>
      <c r="N28" s="10">
        <f>D18</f>
        <v>2.5215204017935852E-2</v>
      </c>
    </row>
    <row r="29" spans="1:14" ht="16.5" customHeight="1" x14ac:dyDescent="0.3">
      <c r="A29" s="6"/>
      <c r="B29" s="19"/>
      <c r="C29" s="20"/>
      <c r="D29" s="30"/>
      <c r="E29" s="30"/>
      <c r="H29" s="9" t="str">
        <f t="shared" si="1"/>
        <v>719</v>
      </c>
      <c r="I29" s="9" t="str">
        <f t="shared" si="1"/>
        <v>Valore netto al 31/12/2019</v>
      </c>
      <c r="J29" s="9" t="str">
        <f t="shared" si="2"/>
        <v>Sottoindicatore 2.1.3</v>
      </c>
      <c r="K29" s="9" t="str">
        <f t="shared" si="2"/>
        <v>Presidi chirurgici e materiali sanitari / Ricavi della gestione caratteristica</v>
      </c>
      <c r="L29" s="14">
        <f>C21</f>
        <v>652952</v>
      </c>
      <c r="M29" s="15">
        <f>C22</f>
        <v>134309760</v>
      </c>
      <c r="N29" s="10">
        <f>D21</f>
        <v>4.8615379850280426E-3</v>
      </c>
    </row>
    <row r="30" spans="1:14" ht="16.5" customHeight="1" x14ac:dyDescent="0.3">
      <c r="A30" s="1" t="s">
        <v>26</v>
      </c>
      <c r="B30" s="24" t="s">
        <v>27</v>
      </c>
      <c r="C30" s="42">
        <f>+'[1]NI-San'!O844</f>
        <v>3415241</v>
      </c>
      <c r="D30" s="13">
        <f>IF(C31=0,0,+C30/C31)</f>
        <v>2.542809249305486E-2</v>
      </c>
      <c r="E30" s="26" t="e">
        <f>+#REF!/#REF!</f>
        <v>#REF!</v>
      </c>
      <c r="H30" s="9" t="str">
        <f t="shared" si="1"/>
        <v>719</v>
      </c>
      <c r="I30" s="9" t="str">
        <f t="shared" si="1"/>
        <v>Valore netto al 31/12/2019</v>
      </c>
      <c r="J30" s="9" t="str">
        <f t="shared" si="2"/>
        <v>Sottoindicatore 2.1.4</v>
      </c>
      <c r="K30" s="9" t="str">
        <f t="shared" si="2"/>
        <v>Materiali protesici / Ricavi della gestione caratteristica</v>
      </c>
      <c r="L30" s="14">
        <f>C24</f>
        <v>2055322</v>
      </c>
      <c r="M30" s="15">
        <f>C25</f>
        <v>134309760</v>
      </c>
      <c r="N30" s="10">
        <f>D24</f>
        <v>1.5302849174922209E-2</v>
      </c>
    </row>
    <row r="31" spans="1:14" ht="16.5" customHeight="1" x14ac:dyDescent="0.3">
      <c r="A31" s="1"/>
      <c r="B31" s="27" t="s">
        <v>11</v>
      </c>
      <c r="C31" s="28">
        <f>+C28</f>
        <v>134309760</v>
      </c>
      <c r="D31" s="29"/>
      <c r="E31" s="29"/>
      <c r="H31" s="9" t="str">
        <f t="shared" si="1"/>
        <v>719</v>
      </c>
      <c r="I31" s="9" t="str">
        <f t="shared" si="1"/>
        <v>Valore netto al 31/12/2019</v>
      </c>
      <c r="J31" s="9" t="str">
        <f t="shared" si="2"/>
        <v>Sottoindicatore 2.2</v>
      </c>
      <c r="K31" s="9" t="str">
        <f t="shared" si="2"/>
        <v>Acquisti di beni non sanitari / Ricavi della gestione caratteristica</v>
      </c>
      <c r="L31" s="14">
        <f>C27</f>
        <v>588776</v>
      </c>
      <c r="M31" s="15">
        <f>C28</f>
        <v>134309760</v>
      </c>
      <c r="N31" s="10">
        <f>D27</f>
        <v>4.3837171624757573E-3</v>
      </c>
    </row>
    <row r="32" spans="1:14" ht="16.5" customHeight="1" x14ac:dyDescent="0.3">
      <c r="A32" s="6"/>
      <c r="B32" s="19"/>
      <c r="C32" s="20"/>
      <c r="D32" s="30"/>
      <c r="E32" s="30"/>
      <c r="H32" s="9" t="str">
        <f t="shared" si="1"/>
        <v>719</v>
      </c>
      <c r="I32" s="9" t="str">
        <f t="shared" si="1"/>
        <v>Valore netto al 31/12/2019</v>
      </c>
      <c r="J32" s="9" t="str">
        <f t="shared" si="2"/>
        <v>Sottoindicatore 2.3</v>
      </c>
      <c r="K32" s="9" t="str">
        <f t="shared" si="2"/>
        <v>Consulenze, Collaborazioni,  Interinale e altre prestazioni di lavoro sanitarie e sociosanitarie / Ricavi della gestione caratteristica</v>
      </c>
      <c r="L32" s="14">
        <f>C30</f>
        <v>3415241</v>
      </c>
      <c r="M32" s="15">
        <f>C31</f>
        <v>134309760</v>
      </c>
      <c r="N32" s="10">
        <f>D30</f>
        <v>2.542809249305486E-2</v>
      </c>
    </row>
    <row r="33" spans="1:14" ht="16.5" customHeight="1" x14ac:dyDescent="0.3">
      <c r="A33" s="1" t="s">
        <v>28</v>
      </c>
      <c r="B33" s="24" t="s">
        <v>29</v>
      </c>
      <c r="C33" s="42">
        <f>+'[1]NI-San'!O876</f>
        <v>4887965</v>
      </c>
      <c r="D33" s="13">
        <f>IF(C34=0,0,+C33/C34)</f>
        <v>3.6393222651875785E-2</v>
      </c>
      <c r="E33" s="26" t="e">
        <f>+#REF!/#REF!</f>
        <v>#REF!</v>
      </c>
      <c r="H33" s="9" t="str">
        <f t="shared" si="1"/>
        <v>719</v>
      </c>
      <c r="I33" s="9" t="str">
        <f t="shared" si="1"/>
        <v>Valore netto al 31/12/2019</v>
      </c>
      <c r="J33" s="9" t="str">
        <f t="shared" si="2"/>
        <v>Sottoindicatore 2.4</v>
      </c>
      <c r="K33" s="9" t="str">
        <f t="shared" si="2"/>
        <v>Altri servizi sanitari e sociosanitari a rilevanza sanitaria / Ricavi della gestione caratteristica</v>
      </c>
      <c r="L33" s="14">
        <f>C33</f>
        <v>4887965</v>
      </c>
      <c r="M33" s="15">
        <f>C34</f>
        <v>134309760</v>
      </c>
      <c r="N33" s="10">
        <f>D33</f>
        <v>3.6393222651875785E-2</v>
      </c>
    </row>
    <row r="34" spans="1:14" ht="16.5" customHeight="1" x14ac:dyDescent="0.3">
      <c r="A34" s="1"/>
      <c r="B34" s="27" t="s">
        <v>11</v>
      </c>
      <c r="C34" s="28">
        <f>+C31</f>
        <v>134309760</v>
      </c>
      <c r="D34" s="29"/>
      <c r="E34" s="29"/>
      <c r="H34" s="9" t="str">
        <f t="shared" si="1"/>
        <v>719</v>
      </c>
      <c r="I34" s="9" t="str">
        <f t="shared" si="1"/>
        <v>Valore netto al 31/12/2019</v>
      </c>
      <c r="J34" s="9" t="str">
        <f t="shared" si="2"/>
        <v>Sottoindicatore 2.5</v>
      </c>
      <c r="K34" s="9" t="str">
        <f t="shared" si="2"/>
        <v>Servizi non sanitari / Ricavi della gestione caratteristica</v>
      </c>
      <c r="L34" s="14">
        <f>C36</f>
        <v>13361098</v>
      </c>
      <c r="M34" s="15">
        <f>C37</f>
        <v>134309760</v>
      </c>
      <c r="N34" s="10">
        <f>D36</f>
        <v>9.9479725077313813E-2</v>
      </c>
    </row>
    <row r="35" spans="1:14" ht="16.5" customHeight="1" x14ac:dyDescent="0.3">
      <c r="A35" s="6"/>
      <c r="B35" s="19"/>
      <c r="C35" s="20"/>
      <c r="D35" s="30"/>
      <c r="E35" s="30"/>
      <c r="H35" s="9" t="str">
        <f t="shared" si="1"/>
        <v>719</v>
      </c>
      <c r="I35" s="9" t="str">
        <f t="shared" si="1"/>
        <v>Valore netto al 31/12/2019</v>
      </c>
      <c r="J35" s="9" t="str">
        <f t="shared" si="2"/>
        <v>Sottoindicatore 2.6:</v>
      </c>
      <c r="K35" s="9" t="str">
        <f t="shared" si="2"/>
        <v>Consulenze, Collaborazioni,  Interinale e altre prestazioni di lavoro non sanitarie / Ricavi della gestione caratteristica</v>
      </c>
      <c r="L35" s="14">
        <f>C39</f>
        <v>442119</v>
      </c>
      <c r="M35" s="15">
        <f>C40</f>
        <v>134309760</v>
      </c>
      <c r="N35" s="10">
        <f>D39</f>
        <v>3.2917860920904035E-3</v>
      </c>
    </row>
    <row r="36" spans="1:14" ht="16.5" customHeight="1" x14ac:dyDescent="0.3">
      <c r="A36" s="1" t="s">
        <v>30</v>
      </c>
      <c r="B36" s="24" t="s">
        <v>31</v>
      </c>
      <c r="C36" s="25">
        <f>+'[1]NI-San'!O909</f>
        <v>13361098</v>
      </c>
      <c r="D36" s="13">
        <f>IF(C37=0,0,+C36/C37)</f>
        <v>9.9479725077313813E-2</v>
      </c>
      <c r="E36" s="26" t="e">
        <f>+#REF!/#REF!</f>
        <v>#REF!</v>
      </c>
      <c r="H36" s="9" t="str">
        <f t="shared" si="1"/>
        <v>719</v>
      </c>
      <c r="I36" s="9" t="str">
        <f t="shared" si="1"/>
        <v>Valore netto al 31/12/2019</v>
      </c>
      <c r="J36" s="9" t="str">
        <f t="shared" si="2"/>
        <v>Sottoindicatore 2.7:</v>
      </c>
      <c r="K36" s="9" t="str">
        <f t="shared" si="2"/>
        <v>Manutenzione e riparazione (ordinaria esternalizzata) / Ricavi della gestione caratteristica</v>
      </c>
      <c r="L36" s="14">
        <f>C42</f>
        <v>5819979</v>
      </c>
      <c r="M36" s="15">
        <f>C43</f>
        <v>134309760</v>
      </c>
      <c r="N36" s="10">
        <f>D42</f>
        <v>4.3332509863765668E-2</v>
      </c>
    </row>
    <row r="37" spans="1:14" ht="16.5" customHeight="1" x14ac:dyDescent="0.3">
      <c r="A37" s="1"/>
      <c r="B37" s="27" t="s">
        <v>11</v>
      </c>
      <c r="C37" s="28">
        <f>+C34</f>
        <v>134309760</v>
      </c>
      <c r="D37" s="29"/>
      <c r="E37" s="29"/>
      <c r="H37" s="9" t="str">
        <f t="shared" si="1"/>
        <v>719</v>
      </c>
      <c r="I37" s="9" t="str">
        <f t="shared" si="1"/>
        <v>Valore netto al 31/12/2019</v>
      </c>
      <c r="J37" s="9" t="str">
        <f t="shared" si="2"/>
        <v>Sottoindicatore 2.8:</v>
      </c>
      <c r="K37" s="9" t="str">
        <f t="shared" si="2"/>
        <v>Godimento di beni di terzi / Ricavi della gestione caratteristica</v>
      </c>
      <c r="L37" s="14">
        <f>C45</f>
        <v>1990705</v>
      </c>
      <c r="M37" s="15">
        <f>C46</f>
        <v>134309760</v>
      </c>
      <c r="N37" s="10">
        <f>D45</f>
        <v>1.482174489776469E-2</v>
      </c>
    </row>
    <row r="38" spans="1:14" ht="16.5" customHeight="1" x14ac:dyDescent="0.3">
      <c r="A38" s="6"/>
      <c r="B38" s="19"/>
      <c r="C38" s="20"/>
      <c r="D38" s="30"/>
      <c r="E38" s="30"/>
      <c r="H38" s="9" t="str">
        <f t="shared" si="1"/>
        <v>719</v>
      </c>
      <c r="I38" s="9" t="str">
        <f>I37</f>
        <v>Valore netto al 31/12/2019</v>
      </c>
      <c r="J38" s="9" t="str">
        <f t="shared" si="2"/>
        <v>Sottoindicatore 2.9:</v>
      </c>
      <c r="K38" s="9" t="str">
        <f t="shared" si="2"/>
        <v>Integrativa e protesica / Ricavi della gestione caratteristica</v>
      </c>
      <c r="L38" s="14">
        <f ca="1">C48</f>
        <v>0</v>
      </c>
      <c r="M38" s="15">
        <f>C49</f>
        <v>134309760</v>
      </c>
      <c r="N38" s="10">
        <f ca="1">D48</f>
        <v>0</v>
      </c>
    </row>
    <row r="39" spans="1:14" ht="16.5" customHeight="1" x14ac:dyDescent="0.3">
      <c r="A39" s="43" t="s">
        <v>32</v>
      </c>
      <c r="B39" s="24" t="s">
        <v>33</v>
      </c>
      <c r="C39" s="42">
        <f>+'[1]NI-San'!O938</f>
        <v>442119</v>
      </c>
      <c r="D39" s="13">
        <f>IF(C40=0,0,+C39/C40)</f>
        <v>3.2917860920904035E-3</v>
      </c>
      <c r="E39" s="26" t="e">
        <f>+#REF!/#REF!</f>
        <v>#REF!</v>
      </c>
      <c r="H39" s="9" t="str">
        <f t="shared" ref="H39:H41" si="3">H38</f>
        <v>719</v>
      </c>
      <c r="I39" s="9" t="str">
        <f>I38</f>
        <v>Valore netto al 31/12/2019</v>
      </c>
      <c r="J39" s="9" t="str">
        <f t="shared" si="2"/>
        <v>Indicatore 3</v>
      </c>
      <c r="K39" s="9" t="str">
        <f t="shared" si="2"/>
        <v>Costi caratteristici / Ricavi della gestione caratteristica</v>
      </c>
      <c r="L39" s="14">
        <f>C51</f>
        <v>155855964</v>
      </c>
      <c r="M39" s="15">
        <f>C52</f>
        <v>134309760</v>
      </c>
      <c r="N39" s="10">
        <f>D51</f>
        <v>1.1604217295898676</v>
      </c>
    </row>
    <row r="40" spans="1:14" ht="16.5" customHeight="1" x14ac:dyDescent="0.3">
      <c r="A40" s="44"/>
      <c r="B40" s="27" t="s">
        <v>11</v>
      </c>
      <c r="C40" s="28">
        <f>+C37</f>
        <v>134309760</v>
      </c>
      <c r="D40" s="29"/>
      <c r="E40" s="29"/>
      <c r="H40" s="9" t="str">
        <f t="shared" si="3"/>
        <v>719</v>
      </c>
      <c r="I40" s="9" t="str">
        <f>I39</f>
        <v>Valore netto al 31/12/2019</v>
      </c>
      <c r="J40" s="9" t="str">
        <f t="shared" ref="J40:K41" si="4">J22</f>
        <v>Indicatore 4</v>
      </c>
      <c r="K40" s="9" t="str">
        <f t="shared" si="4"/>
        <v>Costi caratteristici / Totale costi al netto amm.ti sterilizzati</v>
      </c>
      <c r="L40" s="14">
        <f>C54</f>
        <v>155855964</v>
      </c>
      <c r="M40" s="15">
        <f>C55</f>
        <v>152344477</v>
      </c>
      <c r="N40" s="10">
        <f>D54</f>
        <v>1.0230496508252149</v>
      </c>
    </row>
    <row r="41" spans="1:14" ht="16.5" customHeight="1" x14ac:dyDescent="0.3">
      <c r="A41" s="6"/>
      <c r="B41" s="19"/>
      <c r="C41" s="20"/>
      <c r="D41" s="30"/>
      <c r="E41" s="30"/>
      <c r="H41" s="9" t="str">
        <f t="shared" si="3"/>
        <v>719</v>
      </c>
      <c r="I41" s="9" t="str">
        <f>I40</f>
        <v>Valore netto al 31/12/2019</v>
      </c>
      <c r="J41" s="9" t="str">
        <f t="shared" si="4"/>
        <v>Indicatore 5</v>
      </c>
      <c r="K41" s="9" t="str">
        <f t="shared" si="4"/>
        <v>Contributo PSSR  / Ricavi della gestione caratteristica</v>
      </c>
      <c r="L41" s="14">
        <f ca="1">C57</f>
        <v>18129446</v>
      </c>
      <c r="M41" s="15">
        <f>C58</f>
        <v>0</v>
      </c>
      <c r="N41" s="10">
        <f>D57</f>
        <v>0</v>
      </c>
    </row>
    <row r="42" spans="1:14" ht="16.5" customHeight="1" x14ac:dyDescent="0.3">
      <c r="A42" s="43" t="s">
        <v>34</v>
      </c>
      <c r="B42" s="24" t="s">
        <v>35</v>
      </c>
      <c r="C42" s="42">
        <f>+'[1]NI-San'!O971</f>
        <v>5819979</v>
      </c>
      <c r="D42" s="13">
        <f>IF(C43=0,0,+C42/C43)</f>
        <v>4.3332509863765668E-2</v>
      </c>
      <c r="E42" s="26" t="e">
        <f>+#REF!/#REF!</f>
        <v>#REF!</v>
      </c>
      <c r="H42" s="9"/>
      <c r="I42" s="9"/>
      <c r="J42" s="9"/>
      <c r="K42" s="9"/>
      <c r="L42" s="14"/>
      <c r="M42" s="15"/>
      <c r="N42" s="10"/>
    </row>
    <row r="43" spans="1:14" ht="16.5" customHeight="1" x14ac:dyDescent="0.3">
      <c r="A43" s="44"/>
      <c r="B43" s="27" t="s">
        <v>11</v>
      </c>
      <c r="C43" s="28">
        <f>+C40</f>
        <v>134309760</v>
      </c>
      <c r="D43" s="29"/>
      <c r="E43" s="29"/>
    </row>
    <row r="44" spans="1:14" ht="16.5" customHeight="1" x14ac:dyDescent="0.3">
      <c r="A44" s="6"/>
      <c r="B44" s="19"/>
      <c r="C44" s="20"/>
      <c r="D44" s="30"/>
      <c r="E44" s="30"/>
    </row>
    <row r="45" spans="1:14" ht="16.5" customHeight="1" x14ac:dyDescent="0.3">
      <c r="A45" s="43" t="s">
        <v>36</v>
      </c>
      <c r="B45" s="24" t="s">
        <v>37</v>
      </c>
      <c r="C45" s="25">
        <f>+'[1]NI-San'!O984</f>
        <v>1990705</v>
      </c>
      <c r="D45" s="13">
        <f>IF(C46=0,0,+C45/C46)</f>
        <v>1.482174489776469E-2</v>
      </c>
      <c r="E45" s="26" t="e">
        <f>+#REF!/#REF!</f>
        <v>#REF!</v>
      </c>
    </row>
    <row r="46" spans="1:14" ht="16.5" customHeight="1" x14ac:dyDescent="0.3">
      <c r="A46" s="44"/>
      <c r="B46" s="27" t="s">
        <v>11</v>
      </c>
      <c r="C46" s="28">
        <f>+C43</f>
        <v>134309760</v>
      </c>
      <c r="D46" s="29"/>
      <c r="E46" s="29"/>
    </row>
    <row r="47" spans="1:14" ht="16.5" customHeight="1" x14ac:dyDescent="0.3">
      <c r="A47" s="45"/>
      <c r="B47" s="46"/>
      <c r="C47" s="47"/>
      <c r="D47" s="30"/>
      <c r="E47" s="30"/>
    </row>
    <row r="48" spans="1:14" ht="16.5" customHeight="1" x14ac:dyDescent="0.3">
      <c r="A48" s="43" t="s">
        <v>38</v>
      </c>
      <c r="B48" s="24" t="s">
        <v>39</v>
      </c>
      <c r="C48" s="25">
        <f ca="1">[1]SKASST_TOT!D$34</f>
        <v>0</v>
      </c>
      <c r="D48" s="13">
        <f ca="1">IF(C49=0,0,+C48/C49)</f>
        <v>0</v>
      </c>
      <c r="E48" s="26" t="e">
        <f>+#REF!/#REF!</f>
        <v>#REF!</v>
      </c>
    </row>
    <row r="49" spans="1:5" ht="16.5" customHeight="1" x14ac:dyDescent="0.3">
      <c r="A49" s="44"/>
      <c r="B49" s="27" t="s">
        <v>11</v>
      </c>
      <c r="C49" s="28">
        <f>+C46</f>
        <v>134309760</v>
      </c>
      <c r="D49" s="29"/>
      <c r="E49" s="29"/>
    </row>
    <row r="50" spans="1:5" ht="16.5" customHeight="1" x14ac:dyDescent="0.3">
      <c r="B50" s="27"/>
      <c r="C50" s="20"/>
      <c r="D50" s="23"/>
      <c r="E50" s="23"/>
    </row>
    <row r="51" spans="1:5" ht="16.5" customHeight="1" x14ac:dyDescent="0.3">
      <c r="A51" s="48" t="s">
        <v>40</v>
      </c>
      <c r="B51" s="11" t="s">
        <v>41</v>
      </c>
      <c r="C51" s="12">
        <f>+'[1]NI-San'!O371+'[1]NI-San'!O1557+'[1]NI-San'!O1679</f>
        <v>155855964</v>
      </c>
      <c r="D51" s="13">
        <f>IF(C52=0,0,+C51/C52)</f>
        <v>1.1604217295898676</v>
      </c>
      <c r="E51" s="13" t="e">
        <f>+#REF!/#REF!</f>
        <v>#REF!</v>
      </c>
    </row>
    <row r="52" spans="1:5" ht="16.5" customHeight="1" x14ac:dyDescent="0.3">
      <c r="A52" s="49"/>
      <c r="B52" s="16" t="s">
        <v>11</v>
      </c>
      <c r="C52" s="17">
        <f>+C46</f>
        <v>134309760</v>
      </c>
      <c r="D52" s="18"/>
      <c r="E52" s="18"/>
    </row>
    <row r="53" spans="1:5" ht="16.5" customHeight="1" x14ac:dyDescent="0.3">
      <c r="B53" s="19"/>
      <c r="C53" s="20"/>
      <c r="D53" s="23"/>
      <c r="E53" s="23"/>
    </row>
    <row r="54" spans="1:5" ht="16.5" customHeight="1" x14ac:dyDescent="0.3">
      <c r="A54" s="48" t="s">
        <v>42</v>
      </c>
      <c r="B54" s="11" t="s">
        <v>41</v>
      </c>
      <c r="C54" s="12">
        <f>+C51</f>
        <v>155855964</v>
      </c>
      <c r="D54" s="13">
        <f>IF(C55=0,0,+C54/C55)</f>
        <v>1.0230496508252149</v>
      </c>
      <c r="E54" s="13" t="e">
        <f>+#REF!/#REF!</f>
        <v>#REF!</v>
      </c>
    </row>
    <row r="55" spans="1:5" ht="16.5" customHeight="1" x14ac:dyDescent="0.3">
      <c r="A55" s="49"/>
      <c r="B55" s="16" t="s">
        <v>43</v>
      </c>
      <c r="C55" s="17">
        <f>+'[1]NI-San'!O1696</f>
        <v>152344477</v>
      </c>
      <c r="D55" s="18"/>
      <c r="E55" s="18"/>
    </row>
    <row r="56" spans="1:5" ht="16.5" customHeight="1" x14ac:dyDescent="0.3">
      <c r="D56" s="23"/>
      <c r="E56" s="23"/>
    </row>
    <row r="57" spans="1:5" ht="16.5" customHeight="1" x14ac:dyDescent="0.3">
      <c r="A57" s="48" t="s">
        <v>44</v>
      </c>
      <c r="B57" s="11" t="s">
        <v>45</v>
      </c>
      <c r="C57" s="22">
        <f ca="1">[1]SKASST_TOT!D$37</f>
        <v>18129446</v>
      </c>
      <c r="D57" s="13">
        <f>IF(C58=0,0,+C57/C58)</f>
        <v>0</v>
      </c>
      <c r="E57" s="13" t="e">
        <f>+#REF!/#REF!</f>
        <v>#REF!</v>
      </c>
    </row>
    <row r="58" spans="1:5" ht="16.5" customHeight="1" x14ac:dyDescent="0.3">
      <c r="A58" s="49"/>
      <c r="B58" s="16" t="s">
        <v>11</v>
      </c>
      <c r="C58" s="17">
        <f>+'[1]NI-San'!O1699</f>
        <v>0</v>
      </c>
      <c r="D58" s="18"/>
      <c r="E58" s="18"/>
    </row>
    <row r="59" spans="1:5" x14ac:dyDescent="0.3">
      <c r="B59" s="46"/>
    </row>
    <row r="60" spans="1:5" x14ac:dyDescent="0.3">
      <c r="A60" s="2" t="s">
        <v>46</v>
      </c>
    </row>
    <row r="61" spans="1:5" ht="35.25" customHeight="1" x14ac:dyDescent="0.3">
      <c r="A61" s="1" t="s">
        <v>47</v>
      </c>
      <c r="B61" s="1"/>
      <c r="C61" s="1"/>
      <c r="D61" s="1"/>
      <c r="E61" s="1"/>
    </row>
    <row r="62" spans="1:5" ht="16.5" customHeight="1" x14ac:dyDescent="0.3">
      <c r="A62" s="1" t="s">
        <v>48</v>
      </c>
      <c r="B62" s="1"/>
      <c r="C62" s="1"/>
      <c r="D62" s="1"/>
      <c r="E62" s="1"/>
    </row>
    <row r="63" spans="1:5" ht="37.5" customHeight="1" x14ac:dyDescent="0.3">
      <c r="A63" s="1" t="s">
        <v>49</v>
      </c>
      <c r="B63" s="1"/>
      <c r="C63" s="1"/>
      <c r="D63" s="1"/>
      <c r="E63" s="1"/>
    </row>
    <row r="64" spans="1:5" ht="16.5" customHeight="1" x14ac:dyDescent="0.3">
      <c r="A64" s="1" t="s">
        <v>50</v>
      </c>
      <c r="B64" s="1"/>
      <c r="C64" s="1"/>
      <c r="D64" s="1"/>
      <c r="E64" s="1"/>
    </row>
    <row r="65" spans="1:5" ht="16.5" customHeight="1" x14ac:dyDescent="0.3">
      <c r="A65" s="1" t="s">
        <v>51</v>
      </c>
      <c r="B65" s="1"/>
      <c r="C65" s="1"/>
      <c r="D65" s="1"/>
      <c r="E65" s="1"/>
    </row>
    <row r="66" spans="1:5" x14ac:dyDescent="0.3">
      <c r="D66" s="19"/>
    </row>
  </sheetData>
  <mergeCells count="17">
    <mergeCell ref="A61:E61"/>
    <mergeCell ref="A62:E62"/>
    <mergeCell ref="A63:E63"/>
    <mergeCell ref="A64:E64"/>
    <mergeCell ref="A65:E65"/>
    <mergeCell ref="A21:A22"/>
    <mergeCell ref="A24:A25"/>
    <mergeCell ref="A27:A28"/>
    <mergeCell ref="A30:A31"/>
    <mergeCell ref="A33:A34"/>
    <mergeCell ref="A36:A37"/>
    <mergeCell ref="A1:E1"/>
    <mergeCell ref="A6:A7"/>
    <mergeCell ref="A9:A10"/>
    <mergeCell ref="A12:A13"/>
    <mergeCell ref="A15:A16"/>
    <mergeCell ref="A18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2021-02-20T16:16:18Z</dcterms:modified>
</cp:coreProperties>
</file>