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P" sheetId="1" r:id="rId1"/>
    <sheet name="CE" sheetId="2" r:id="rId2"/>
  </sheets>
  <calcPr calcId="162913"/>
</workbook>
</file>

<file path=xl/calcChain.xml><?xml version="1.0" encoding="utf-8"?>
<calcChain xmlns="http://schemas.openxmlformats.org/spreadsheetml/2006/main">
  <c r="C30" i="2" l="1"/>
  <c r="B26" i="2"/>
  <c r="G6" i="1" l="1"/>
  <c r="G14" i="1"/>
  <c r="G20" i="1"/>
  <c r="G23" i="1"/>
  <c r="G35" i="1"/>
  <c r="G42" i="1"/>
  <c r="G40" i="1" l="1"/>
  <c r="B30" i="2"/>
  <c r="B43" i="2" s="1"/>
  <c r="C13" i="2"/>
  <c r="B48" i="2"/>
  <c r="B42" i="2"/>
  <c r="B13" i="2"/>
  <c r="F33" i="1"/>
  <c r="F23" i="1"/>
  <c r="F19" i="1"/>
  <c r="F14" i="1" s="1"/>
  <c r="F40" i="1" s="1"/>
  <c r="F8" i="1"/>
  <c r="F6" i="1" s="1"/>
  <c r="C42" i="1"/>
  <c r="C31" i="1"/>
  <c r="C34" i="1"/>
  <c r="C25" i="1"/>
  <c r="C14" i="1"/>
  <c r="C10" i="1" s="1"/>
  <c r="C11" i="1"/>
  <c r="B10" i="1"/>
  <c r="C6" i="1"/>
  <c r="B34" i="1"/>
  <c r="B31" i="1"/>
  <c r="B25" i="1"/>
  <c r="B40" i="1" s="1"/>
  <c r="B16" i="1"/>
  <c r="B14" i="1"/>
  <c r="B49" i="2" l="1"/>
  <c r="C30" i="1"/>
  <c r="C40" i="1" s="1"/>
  <c r="C48" i="2"/>
  <c r="C42" i="2"/>
  <c r="C43" i="2" s="1"/>
  <c r="C49" i="2" s="1"/>
</calcChain>
</file>

<file path=xl/sharedStrings.xml><?xml version="1.0" encoding="utf-8"?>
<sst xmlns="http://schemas.openxmlformats.org/spreadsheetml/2006/main" count="181" uniqueCount="132">
  <si>
    <t>ATTIVITA'</t>
  </si>
  <si>
    <t>DESCRIZIONE</t>
  </si>
  <si>
    <t>A) IMMOBILIZZAZIONI</t>
  </si>
  <si>
    <t>B) ATTIVO CIRCOLANTE</t>
  </si>
  <si>
    <t>C) RATEI E RISCONTI ATTIVI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</si>
  <si>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</si>
  <si>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</si>
  <si>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</si>
  <si>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</si>
  <si>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</si>
  <si>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</si>
  <si>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</si>
  <si>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</si>
  <si>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</si>
  <si>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</si>
  <si>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</si>
  <si>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</si>
  <si>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</si>
  <si>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</si>
  <si>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</si>
  <si>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</si>
  <si>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</si>
  <si>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</si>
  <si>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</si>
  <si>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</si>
  <si>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</si>
  <si>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</si>
  <si>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</si>
  <si>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</si>
  <si>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</si>
  <si>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</si>
  <si>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</si>
  <si>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</si>
  <si>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</si>
  <si>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</si>
  <si>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</si>
  <si>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</si>
  <si>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</si>
  <si>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</si>
  <si>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</si>
  <si>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</si>
  <si>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</si>
  <si>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</si>
  <si>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</si>
  <si>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</si>
  <si>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</si>
  <si>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</si>
  <si>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</si>
  <si>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</si>
  <si>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</si>
  <si>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</si>
  <si>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</si>
  <si>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</si>
  <si>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</si>
  <si>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E.I) RATEI PASSIVI</t>
  </si>
  <si>
    <t xml:space="preserve">      E.II) RISCONTI PASSIVI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</si>
  <si>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</si>
  <si>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</si>
  <si>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</si>
  <si>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</si>
  <si>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</si>
  <si>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</si>
  <si>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</si>
  <si>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</si>
  <si>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</si>
  <si>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</si>
  <si>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</si>
  <si>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</si>
  <si>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</si>
  <si>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</si>
  <si>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</si>
  <si>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</si>
  <si>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</si>
  <si>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Totale costi della produzione (B)</t>
  </si>
  <si>
    <t>C) Proventi e oneri finanziari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</si>
  <si>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</si>
  <si>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</si>
  <si>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</si>
  <si>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</si>
  <si>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</si>
  <si>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</si>
  <si>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</si>
  <si>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</si>
  <si>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</si>
  <si>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</si>
  <si>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</si>
  <si>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</si>
  <si>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</si>
  <si>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</si>
  <si>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</si>
  <si>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</si>
  <si>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</si>
  <si>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</si>
  <si>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</si>
  <si>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</si>
  <si>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</si>
  <si>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</si>
  <si>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 xml:space="preserve">    B.III) ATTIVITA' FINANZIARIE CHE NON COSTITUISCONO IMMOBILIZZAZIONI</t>
  </si>
  <si>
    <t>PASSIVITA'</t>
  </si>
  <si>
    <t>VALORE AL 31/12/2024</t>
  </si>
  <si>
    <t>Valore al 31/12/2024</t>
  </si>
  <si>
    <t>VALORE AL 31/12/2025</t>
  </si>
  <si>
    <t xml:space="preserve">      D.XI) DEBITI V/ISTITUTI PREVIDENZIALI, ASSISTENZIALI E SICUREZZA SOCIALE</t>
  </si>
  <si>
    <t xml:space="preserve">      D.XII) DEBITI V/ALTRI</t>
  </si>
  <si>
    <t xml:space="preserve">      F.I) CANONI DI LEASING ANCORA DA PAGARE</t>
  </si>
  <si>
    <t xml:space="preserve">      F.II) DEPOSITI CAUZIONALI</t>
  </si>
  <si>
    <t xml:space="preserve">      F.III) BENI IN COMODATO</t>
  </si>
  <si>
    <t xml:space="preserve">      F.IV) ALTRI CONTI D'ORDINE</t>
  </si>
  <si>
    <t>TOTALE PASSIVO E PATRIMONIO NETTO</t>
  </si>
  <si>
    <t xml:space="preserve">      F.IV) CANONI DI PROJECT FINANCING ANCORA DA PAGARE</t>
  </si>
  <si>
    <t>TOTALE ATTIVO</t>
  </si>
  <si>
    <t>D) CONTI D'ORDINE</t>
  </si>
  <si>
    <t xml:space="preserve">       D.I) CANONI DI LEASING ANCORA DA PAGARE</t>
  </si>
  <si>
    <t xml:space="preserve">       D.II) DEPOSITI CAUZIONALI</t>
  </si>
  <si>
    <t xml:space="preserve">       D.III) BENI IN COMODATO</t>
  </si>
  <si>
    <t xml:space="preserve">       D.V) ALTRI CONTI D'ORDINE</t>
  </si>
  <si>
    <t>C.1) Interessi attivi e altri proventi finanziari</t>
  </si>
  <si>
    <t>C.2)  Interessi passivi e altri oneri finanziari</t>
  </si>
  <si>
    <t>B.2.A) Acquisti di servizi</t>
  </si>
  <si>
    <t>B.2.B) Acquisti di servizi non sanitari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</si>
  <si>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</si>
  <si>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</si>
  <si>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</si>
  <si>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</si>
  <si>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</si>
  <si>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</si>
  <si>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</si>
  <si>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</si>
  <si>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</si>
  <si>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B.12) Svalutazione delle immobilizzazioni e dei crediti</t>
  </si>
  <si>
    <t>B.13) Variazione delle rimanenze</t>
  </si>
  <si>
    <t>B.14) Accantonamenti dell’esercizio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</si>
</sst>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1" fontId="10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43" fontId="0" fillId="0" borderId="0" xfId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7" fillId="0" borderId="0" xfId="0" applyFont="1" applyAlignment="1">
      <alignment horizontal="center" vertical="center" wrapText="1"/>
    </xf>
  </cellXfs>
  <cellStyles count="8">
    <cellStyle name="Comma 2" xfId="4"/>
    <cellStyle name="Migliaia" xfId="1" builtinId="3"/>
    <cellStyle name="Migliaia [0] 4 2" xfId="7"/>
    <cellStyle name="Normal 2" xfId="3"/>
    <cellStyle name="Normal_Sheet1" xfId="2"/>
    <cellStyle name="Normale" xfId="0" builtinId="0"/>
    <cellStyle name="Normale 4" xfId="5"/>
    <cellStyle name="Normale 4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B1" zoomScaleNormal="100" zoomScaleSheetLayoutView="90" workbookViewId="0">
      <selection activeCell="E30" sqref="E30"/>
    </sheetView>
  </sheetViews>
  <sheetFormatPr defaultRowHeight="15" x14ac:dyDescent="0.25"/>
  <cols>
    <col min="1" max="1" width="75.5703125" customWidth="1"/>
    <col min="2" max="3" width="16.5703125" customWidth="1"/>
    <col min="4" max="4" width="1.85546875" customWidth="1"/>
    <col min="5" max="5" width="75.5703125" customWidth="1"/>
    <col min="6" max="7" width="16.5703125" customWidth="1"/>
  </cols>
  <sheetData>
    <row r="1" spans="1:7" x14ac:dyDescent="0.25">
      <c r="A1" s="2" t="s">
        <v>56</v>
      </c>
    </row>
    <row r="2" spans="1:7" ht="15.75" x14ac:dyDescent="0.25">
      <c r="A2" s="9" t="s">
        <v>0</v>
      </c>
      <c r="B2" s="9"/>
      <c r="C2" s="9"/>
      <c r="D2" s="9"/>
      <c r="E2" s="9" t="s">
        <v>98</v>
      </c>
      <c r="F2" s="9"/>
      <c r="G2" s="9"/>
    </row>
    <row r="4" spans="1:7" ht="30" x14ac:dyDescent="0.25">
      <c r="A4" s="1" t="s">
        <v>1</v>
      </c>
      <c r="B4" s="12" t="s">
        <v>99</v>
      </c>
      <c r="C4" s="12" t="s">
        <v>101</v>
      </c>
      <c r="D4" s="12"/>
      <c r="E4" s="1" t="s">
        <v>1</v>
      </c>
      <c r="F4" s="12" t="s">
        <v>99</v>
      </c>
      <c r="G4" s="12" t="s">
        <v>101</v>
      </c>
    </row>
    <row r="5" spans="1:7" ht="9.75" customHeight="1" x14ac:dyDescent="0.25">
      <c r="A5" s="1"/>
      <c r="B5" s="12"/>
      <c r="C5" s="12"/>
      <c r="D5" s="12"/>
      <c r="E5" s="1"/>
      <c r="F5" s="12"/>
      <c r="G5" s="12"/>
    </row>
    <row r="6" spans="1:7" x14ac:dyDescent="0.25">
      <c r="A6" s="3" t="s">
        <v>2</v>
      </c>
      <c r="B6" s="10">
        <v>74494615</v>
      </c>
      <c r="C6" s="10">
        <f>+C7+C8</f>
        <v>80695998</v>
      </c>
      <c r="D6" s="10"/>
      <c r="E6" s="3" t="s">
        <v>5</v>
      </c>
      <c r="F6" s="13">
        <f>+SUM(F7:F13)</f>
        <v>100894378</v>
      </c>
      <c r="G6" s="13">
        <f>+SUM(G7:G13)</f>
        <v>101976942</v>
      </c>
    </row>
    <row r="7" spans="1:7" x14ac:dyDescent="0.25">
      <c r="A7" s="4" t="s">
        <v>12</v>
      </c>
      <c r="B7" s="11">
        <v>4329192</v>
      </c>
      <c r="C7" s="11">
        <v>6392855</v>
      </c>
      <c r="D7" s="11"/>
      <c r="E7" s="4" t="s">
        <v>31</v>
      </c>
      <c r="F7" s="11">
        <v>3246571</v>
      </c>
      <c r="G7" s="11">
        <v>3246571</v>
      </c>
    </row>
    <row r="8" spans="1:7" x14ac:dyDescent="0.25">
      <c r="A8" s="4" t="s">
        <v>11</v>
      </c>
      <c r="B8" s="11">
        <v>70165423</v>
      </c>
      <c r="C8" s="11">
        <v>74303143</v>
      </c>
      <c r="D8" s="11"/>
      <c r="E8" s="4" t="s">
        <v>32</v>
      </c>
      <c r="F8" s="11">
        <f>8500000+88820552</f>
        <v>97320552</v>
      </c>
      <c r="G8" s="11">
        <v>98471046</v>
      </c>
    </row>
    <row r="9" spans="1:7" x14ac:dyDescent="0.25">
      <c r="A9" s="4" t="s">
        <v>92</v>
      </c>
      <c r="B9" s="11" t="s">
        <v>59</v>
      </c>
      <c r="C9" s="11" t="s">
        <v>59</v>
      </c>
      <c r="D9" s="11"/>
      <c r="E9" s="4" t="s">
        <v>33</v>
      </c>
      <c r="F9" s="11">
        <v>262318</v>
      </c>
      <c r="G9" s="11">
        <v>194388</v>
      </c>
    </row>
    <row r="10" spans="1:7" x14ac:dyDescent="0.25">
      <c r="A10" s="3" t="s">
        <v>3</v>
      </c>
      <c r="B10" s="10">
        <f>+B11+B14+B25</f>
        <v>146175353</v>
      </c>
      <c r="C10" s="10">
        <f>+C11+C14+C25</f>
        <v>135108055</v>
      </c>
      <c r="D10" s="10"/>
      <c r="E10" s="4" t="s">
        <v>34</v>
      </c>
      <c r="F10" s="11">
        <v>21328</v>
      </c>
      <c r="G10" s="11">
        <v>21328</v>
      </c>
    </row>
    <row r="11" spans="1:7" x14ac:dyDescent="0.25">
      <c r="A11" s="3" t="s">
        <v>13</v>
      </c>
      <c r="B11" s="10">
        <v>4508932</v>
      </c>
      <c r="C11" s="10">
        <f>+C12+C13</f>
        <v>4878874</v>
      </c>
      <c r="D11" s="10"/>
      <c r="E11" s="4" t="s">
        <v>35</v>
      </c>
      <c r="F11" s="11" t="s">
        <v>59</v>
      </c>
      <c r="G11" s="11" t="s">
        <v>59</v>
      </c>
    </row>
    <row r="12" spans="1:7" x14ac:dyDescent="0.25">
      <c r="A12" s="4" t="s">
        <v>57</v>
      </c>
      <c r="B12" s="11">
        <v>4403184</v>
      </c>
      <c r="C12" s="11">
        <v>4744887</v>
      </c>
      <c r="D12" s="11"/>
      <c r="E12" s="4" t="s">
        <v>36</v>
      </c>
      <c r="F12" s="11">
        <v>43609</v>
      </c>
      <c r="G12" s="11">
        <v>43609</v>
      </c>
    </row>
    <row r="13" spans="1:7" x14ac:dyDescent="0.25">
      <c r="A13" s="4" t="s">
        <v>58</v>
      </c>
      <c r="B13" s="11">
        <v>105748</v>
      </c>
      <c r="C13" s="11">
        <v>133987</v>
      </c>
      <c r="D13" s="11"/>
      <c r="E13" s="4" t="s">
        <v>37</v>
      </c>
      <c r="F13" s="11" t="s">
        <v>59</v>
      </c>
      <c r="G13" s="11" t="s">
        <v>59</v>
      </c>
    </row>
    <row r="14" spans="1:7" x14ac:dyDescent="0.25">
      <c r="A14" s="3" t="s">
        <v>14</v>
      </c>
      <c r="B14" s="10">
        <f>+SUM(B15:B21)</f>
        <v>106539034</v>
      </c>
      <c r="C14" s="10">
        <f>+SUM(C15:C21)</f>
        <v>105276182</v>
      </c>
      <c r="D14" s="10"/>
      <c r="E14" s="3" t="s">
        <v>6</v>
      </c>
      <c r="F14" s="10">
        <f>+SUM(F15:F19)</f>
        <v>41146958</v>
      </c>
      <c r="G14" s="10">
        <f>+SUM(G15:G19)</f>
        <v>45857886</v>
      </c>
    </row>
    <row r="15" spans="1:7" x14ac:dyDescent="0.25">
      <c r="A15" s="4" t="s">
        <v>15</v>
      </c>
      <c r="B15" s="11">
        <v>4405652</v>
      </c>
      <c r="C15" s="11">
        <v>5245122</v>
      </c>
      <c r="D15" s="11"/>
      <c r="E15" s="4" t="s">
        <v>38</v>
      </c>
      <c r="F15" s="11" t="s">
        <v>59</v>
      </c>
      <c r="G15" s="11" t="s">
        <v>59</v>
      </c>
    </row>
    <row r="16" spans="1:7" x14ac:dyDescent="0.25">
      <c r="A16" s="4" t="s">
        <v>16</v>
      </c>
      <c r="B16" s="11">
        <f>8500000+83019+77342224</f>
        <v>85925243</v>
      </c>
      <c r="C16" s="11">
        <v>78552034</v>
      </c>
      <c r="D16" s="11"/>
      <c r="E16" s="4" t="s">
        <v>39</v>
      </c>
      <c r="F16" s="11">
        <v>11141461</v>
      </c>
      <c r="G16" s="11">
        <v>11004555</v>
      </c>
    </row>
    <row r="17" spans="1:7" x14ac:dyDescent="0.25">
      <c r="A17" s="4" t="s">
        <v>17</v>
      </c>
      <c r="B17" s="11">
        <v>665</v>
      </c>
      <c r="C17" s="11">
        <v>636</v>
      </c>
      <c r="D17" s="11"/>
      <c r="E17" s="4" t="s">
        <v>40</v>
      </c>
      <c r="F17" s="11" t="s">
        <v>59</v>
      </c>
      <c r="G17" s="11" t="s">
        <v>59</v>
      </c>
    </row>
    <row r="18" spans="1:7" x14ac:dyDescent="0.25">
      <c r="A18" s="4" t="s">
        <v>18</v>
      </c>
      <c r="B18" s="11">
        <v>14313647</v>
      </c>
      <c r="C18" s="11">
        <v>19792047</v>
      </c>
      <c r="D18" s="11"/>
      <c r="E18" s="4" t="s">
        <v>41</v>
      </c>
      <c r="F18" s="11">
        <v>3659544</v>
      </c>
      <c r="G18" s="11">
        <v>5296779</v>
      </c>
    </row>
    <row r="19" spans="1:7" x14ac:dyDescent="0.25">
      <c r="A19" s="4" t="s">
        <v>19</v>
      </c>
      <c r="B19" s="11" t="s">
        <v>59</v>
      </c>
      <c r="C19" s="11" t="s">
        <v>59</v>
      </c>
      <c r="D19" s="11"/>
      <c r="E19" s="4" t="s">
        <v>42</v>
      </c>
      <c r="F19" s="11">
        <f>944850+25401103</f>
        <v>26345953</v>
      </c>
      <c r="G19" s="11">
        <v>29556552</v>
      </c>
    </row>
    <row r="20" spans="1:7" x14ac:dyDescent="0.25">
      <c r="A20" s="4" t="s">
        <v>20</v>
      </c>
      <c r="B20" s="11" t="s">
        <v>59</v>
      </c>
      <c r="C20" s="11" t="s">
        <v>59</v>
      </c>
      <c r="D20" s="11"/>
      <c r="E20" s="3" t="s">
        <v>7</v>
      </c>
      <c r="F20" s="10">
        <v>1418093</v>
      </c>
      <c r="G20" s="10">
        <f>+G21</f>
        <v>1340779</v>
      </c>
    </row>
    <row r="21" spans="1:7" x14ac:dyDescent="0.25">
      <c r="A21" s="4" t="s">
        <v>21</v>
      </c>
      <c r="B21" s="11">
        <v>1893827</v>
      </c>
      <c r="C21" s="11">
        <v>1686343</v>
      </c>
      <c r="D21" s="11"/>
      <c r="E21" s="4" t="s">
        <v>43</v>
      </c>
      <c r="F21" s="11">
        <v>1418093</v>
      </c>
      <c r="G21" s="11">
        <v>1340779</v>
      </c>
    </row>
    <row r="22" spans="1:7" x14ac:dyDescent="0.25">
      <c r="A22" s="3" t="s">
        <v>97</v>
      </c>
      <c r="B22" s="11" t="s">
        <v>59</v>
      </c>
      <c r="C22" s="11" t="s">
        <v>59</v>
      </c>
      <c r="D22" s="10"/>
      <c r="E22" s="4" t="s">
        <v>44</v>
      </c>
      <c r="F22" s="11" t="s">
        <v>59</v>
      </c>
      <c r="G22" s="11" t="s">
        <v>59</v>
      </c>
    </row>
    <row r="23" spans="1:7" x14ac:dyDescent="0.25">
      <c r="A23" s="4" t="s">
        <v>93</v>
      </c>
      <c r="B23" s="11" t="s">
        <v>59</v>
      </c>
      <c r="C23" s="11" t="s">
        <v>59</v>
      </c>
      <c r="D23" s="11"/>
      <c r="E23" s="3" t="s">
        <v>8</v>
      </c>
      <c r="F23" s="10">
        <f>+SUM(F24:F34)</f>
        <v>77459403</v>
      </c>
      <c r="G23" s="10">
        <f>+SUM(G24:G34)</f>
        <v>66704089</v>
      </c>
    </row>
    <row r="24" spans="1:7" x14ac:dyDescent="0.25">
      <c r="A24" s="4" t="s">
        <v>94</v>
      </c>
      <c r="B24" s="11" t="s">
        <v>59</v>
      </c>
      <c r="C24" s="11" t="s">
        <v>59</v>
      </c>
      <c r="D24" s="11"/>
      <c r="E24" s="4" t="s">
        <v>45</v>
      </c>
      <c r="F24" s="11" t="s">
        <v>59</v>
      </c>
      <c r="G24" s="11" t="s">
        <v>59</v>
      </c>
    </row>
    <row r="25" spans="1:7" x14ac:dyDescent="0.25">
      <c r="A25" s="3" t="s">
        <v>22</v>
      </c>
      <c r="B25" s="10">
        <f>+SUM(B26:B29)</f>
        <v>35127387</v>
      </c>
      <c r="C25" s="10">
        <f>+SUM(C26:C29)</f>
        <v>24952999</v>
      </c>
      <c r="D25" s="10"/>
      <c r="E25" s="4" t="s">
        <v>46</v>
      </c>
      <c r="F25" s="11" t="s">
        <v>59</v>
      </c>
      <c r="G25" s="11" t="s">
        <v>59</v>
      </c>
    </row>
    <row r="26" spans="1:7" x14ac:dyDescent="0.25">
      <c r="A26" s="4" t="s">
        <v>23</v>
      </c>
      <c r="B26" s="11" t="s">
        <v>59</v>
      </c>
      <c r="C26" s="11" t="s">
        <v>59</v>
      </c>
      <c r="D26" s="11"/>
      <c r="E26" s="4" t="s">
        <v>47</v>
      </c>
      <c r="F26" s="11">
        <v>83019</v>
      </c>
      <c r="G26" s="11">
        <v>83019</v>
      </c>
    </row>
    <row r="27" spans="1:7" x14ac:dyDescent="0.25">
      <c r="A27" s="4" t="s">
        <v>24</v>
      </c>
      <c r="B27" s="11">
        <v>35122427</v>
      </c>
      <c r="C27" s="11">
        <v>24948070</v>
      </c>
      <c r="D27" s="11"/>
      <c r="E27" s="4" t="s">
        <v>48</v>
      </c>
      <c r="F27" s="11">
        <v>40244</v>
      </c>
      <c r="G27" s="11">
        <v>71490</v>
      </c>
    </row>
    <row r="28" spans="1:7" x14ac:dyDescent="0.25">
      <c r="A28" s="4" t="s">
        <v>25</v>
      </c>
      <c r="B28" s="11" t="s">
        <v>59</v>
      </c>
      <c r="C28" s="11" t="s">
        <v>59</v>
      </c>
      <c r="D28" s="11"/>
      <c r="E28" s="4" t="s">
        <v>49</v>
      </c>
      <c r="F28" s="11">
        <v>12010391</v>
      </c>
      <c r="G28" s="11">
        <v>1480312</v>
      </c>
    </row>
    <row r="29" spans="1:7" x14ac:dyDescent="0.25">
      <c r="A29" s="4" t="s">
        <v>26</v>
      </c>
      <c r="B29" s="11">
        <v>4960</v>
      </c>
      <c r="C29" s="11">
        <v>4929</v>
      </c>
      <c r="D29" s="11"/>
      <c r="E29" s="4" t="s">
        <v>50</v>
      </c>
      <c r="F29" s="11" t="s">
        <v>59</v>
      </c>
      <c r="G29" s="11" t="s">
        <v>59</v>
      </c>
    </row>
    <row r="30" spans="1:7" x14ac:dyDescent="0.25">
      <c r="A30" s="3" t="s">
        <v>4</v>
      </c>
      <c r="B30" s="10">
        <v>325128</v>
      </c>
      <c r="C30" s="10">
        <f>+C31+C34</f>
        <v>170028</v>
      </c>
      <c r="D30" s="10"/>
      <c r="E30" s="4" t="s">
        <v>51</v>
      </c>
      <c r="F30" s="11">
        <v>26004071</v>
      </c>
      <c r="G30" s="11">
        <v>30516618</v>
      </c>
    </row>
    <row r="31" spans="1:7" x14ac:dyDescent="0.25">
      <c r="A31" s="3" t="s">
        <v>28</v>
      </c>
      <c r="B31" s="10">
        <f>+B32</f>
        <v>2576</v>
      </c>
      <c r="C31" s="10">
        <f>+C32</f>
        <v>13748</v>
      </c>
      <c r="D31" s="11"/>
      <c r="E31" s="4" t="s">
        <v>52</v>
      </c>
      <c r="F31" s="11" t="s">
        <v>59</v>
      </c>
      <c r="G31" s="11" t="s">
        <v>59</v>
      </c>
    </row>
    <row r="32" spans="1:7" x14ac:dyDescent="0.25">
      <c r="A32" s="4" t="s">
        <v>27</v>
      </c>
      <c r="B32" s="11">
        <v>2576</v>
      </c>
      <c r="C32" s="11">
        <v>13748</v>
      </c>
      <c r="D32" s="11"/>
      <c r="E32" s="4" t="s">
        <v>53</v>
      </c>
      <c r="F32" s="11">
        <v>7563576</v>
      </c>
      <c r="G32" s="11">
        <v>11457511</v>
      </c>
    </row>
    <row r="33" spans="1:9" x14ac:dyDescent="0.25">
      <c r="A33" s="4" t="s">
        <v>95</v>
      </c>
      <c r="B33" s="11" t="s">
        <v>59</v>
      </c>
      <c r="C33" s="11" t="s">
        <v>59</v>
      </c>
      <c r="D33" s="11"/>
      <c r="E33" s="4" t="s">
        <v>102</v>
      </c>
      <c r="F33" s="11">
        <f>-944850+15759626</f>
        <v>14814776</v>
      </c>
      <c r="G33" s="11">
        <v>8300225</v>
      </c>
    </row>
    <row r="34" spans="1:9" x14ac:dyDescent="0.25">
      <c r="A34" s="3" t="s">
        <v>29</v>
      </c>
      <c r="B34" s="10">
        <f>+B35</f>
        <v>322552</v>
      </c>
      <c r="C34" s="10">
        <f>+C35</f>
        <v>156280</v>
      </c>
      <c r="D34" s="11"/>
      <c r="E34" s="4" t="s">
        <v>103</v>
      </c>
      <c r="F34" s="11">
        <v>16943326</v>
      </c>
      <c r="G34" s="11">
        <v>14794914</v>
      </c>
    </row>
    <row r="35" spans="1:9" x14ac:dyDescent="0.25">
      <c r="A35" s="4" t="s">
        <v>30</v>
      </c>
      <c r="B35" s="11">
        <v>322552</v>
      </c>
      <c r="C35" s="11">
        <v>156280</v>
      </c>
      <c r="D35" s="11"/>
      <c r="E35" s="3" t="s">
        <v>9</v>
      </c>
      <c r="F35" s="10">
        <v>76264</v>
      </c>
      <c r="G35" s="10">
        <f>+G36+G38</f>
        <v>94385</v>
      </c>
    </row>
    <row r="36" spans="1:9" x14ac:dyDescent="0.25">
      <c r="A36" s="4" t="s">
        <v>96</v>
      </c>
      <c r="B36" s="11" t="s">
        <v>59</v>
      </c>
      <c r="C36" s="11" t="s">
        <v>59</v>
      </c>
      <c r="D36" s="11"/>
      <c r="E36" s="4" t="s">
        <v>54</v>
      </c>
      <c r="F36" s="11">
        <v>11690</v>
      </c>
      <c r="G36" s="11">
        <v>28116</v>
      </c>
    </row>
    <row r="37" spans="1:9" ht="5.25" customHeight="1" x14ac:dyDescent="0.25">
      <c r="A37" s="4"/>
      <c r="B37" s="11"/>
      <c r="C37" s="11"/>
      <c r="D37" s="11"/>
      <c r="E37" s="4"/>
      <c r="F37" s="11"/>
      <c r="G37" s="11"/>
    </row>
    <row r="38" spans="1:9" x14ac:dyDescent="0.25">
      <c r="A38" s="3"/>
      <c r="B38" s="10"/>
      <c r="C38" s="10"/>
      <c r="D38" s="10"/>
      <c r="E38" s="4" t="s">
        <v>55</v>
      </c>
      <c r="F38" s="11">
        <v>64574</v>
      </c>
      <c r="G38" s="11">
        <v>66269</v>
      </c>
    </row>
    <row r="39" spans="1:9" ht="9" customHeight="1" x14ac:dyDescent="0.25">
      <c r="A39" s="3"/>
      <c r="B39" s="10"/>
      <c r="C39" s="10"/>
      <c r="D39" s="10"/>
      <c r="E39" s="4"/>
      <c r="F39" s="11"/>
      <c r="G39" s="11"/>
    </row>
    <row r="40" spans="1:9" x14ac:dyDescent="0.25">
      <c r="A40" s="3" t="s">
        <v>110</v>
      </c>
      <c r="B40" s="10">
        <f>+B30+B10+B6</f>
        <v>220995096</v>
      </c>
      <c r="C40" s="10">
        <f>+C30+C10+C6</f>
        <v>215974081</v>
      </c>
      <c r="D40" s="10"/>
      <c r="E40" s="3" t="s">
        <v>108</v>
      </c>
      <c r="F40" s="10">
        <f>+F35+F23+F20+F14+F6</f>
        <v>220995096</v>
      </c>
      <c r="G40" s="10">
        <f>+G35+G23+G14+G6+G20</f>
        <v>215974081</v>
      </c>
      <c r="I40" s="6"/>
    </row>
    <row r="41" spans="1:9" ht="7.5" customHeight="1" x14ac:dyDescent="0.25">
      <c r="A41" s="3"/>
      <c r="B41" s="10"/>
      <c r="C41" s="10"/>
      <c r="D41" s="10"/>
      <c r="E41" s="4"/>
      <c r="F41" s="11"/>
      <c r="G41" s="11"/>
    </row>
    <row r="42" spans="1:9" x14ac:dyDescent="0.25">
      <c r="A42" s="3" t="s">
        <v>111</v>
      </c>
      <c r="B42" s="10">
        <v>6206916</v>
      </c>
      <c r="C42" s="10">
        <f>+SUM(C43:C46)</f>
        <v>6898489</v>
      </c>
      <c r="D42" s="10"/>
      <c r="E42" s="3" t="s">
        <v>10</v>
      </c>
      <c r="F42" s="10">
        <v>6206916</v>
      </c>
      <c r="G42" s="10">
        <f>SUM(G43:G47)</f>
        <v>6898489</v>
      </c>
    </row>
    <row r="43" spans="1:9" x14ac:dyDescent="0.25">
      <c r="A43" s="4" t="s">
        <v>112</v>
      </c>
      <c r="B43" s="11">
        <v>82159</v>
      </c>
      <c r="C43" s="11">
        <v>51515</v>
      </c>
      <c r="D43" s="11"/>
      <c r="E43" s="4" t="s">
        <v>104</v>
      </c>
      <c r="F43" s="11">
        <v>82159</v>
      </c>
      <c r="G43" s="11">
        <v>51515</v>
      </c>
    </row>
    <row r="44" spans="1:9" x14ac:dyDescent="0.25">
      <c r="A44" s="4" t="s">
        <v>113</v>
      </c>
      <c r="B44" s="11" t="s">
        <v>59</v>
      </c>
      <c r="C44" s="11" t="s">
        <v>59</v>
      </c>
      <c r="D44" s="11"/>
      <c r="E44" s="4" t="s">
        <v>105</v>
      </c>
      <c r="F44" s="11" t="s">
        <v>59</v>
      </c>
      <c r="G44" s="11" t="s">
        <v>59</v>
      </c>
    </row>
    <row r="45" spans="1:9" x14ac:dyDescent="0.25">
      <c r="A45" s="4" t="s">
        <v>114</v>
      </c>
      <c r="B45" s="11">
        <v>133406</v>
      </c>
      <c r="C45" s="11">
        <v>129149</v>
      </c>
      <c r="D45" s="11"/>
      <c r="E45" s="4" t="s">
        <v>106</v>
      </c>
      <c r="F45" s="11">
        <v>133406</v>
      </c>
      <c r="G45" s="11">
        <v>129149</v>
      </c>
    </row>
    <row r="46" spans="1:9" x14ac:dyDescent="0.25">
      <c r="A46" s="4" t="s">
        <v>115</v>
      </c>
      <c r="B46" s="11">
        <v>5991351</v>
      </c>
      <c r="C46" s="11">
        <v>6717825</v>
      </c>
      <c r="D46" s="11"/>
      <c r="E46" s="8" t="s">
        <v>109</v>
      </c>
      <c r="F46" s="11" t="s">
        <v>59</v>
      </c>
      <c r="G46" s="11" t="s">
        <v>59</v>
      </c>
    </row>
    <row r="47" spans="1:9" x14ac:dyDescent="0.25">
      <c r="D47" s="11"/>
      <c r="E47" s="4" t="s">
        <v>107</v>
      </c>
      <c r="F47" s="11">
        <v>5991351</v>
      </c>
      <c r="G47" s="11">
        <v>6717825</v>
      </c>
    </row>
    <row r="48" spans="1:9" x14ac:dyDescent="0.25">
      <c r="B48" s="6"/>
      <c r="C48" s="6"/>
      <c r="D48" s="6"/>
      <c r="F48" s="6"/>
      <c r="G48" s="6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19" zoomScaleNormal="100" zoomScaleSheetLayoutView="100" workbookViewId="0">
      <selection activeCell="B23" sqref="B23"/>
    </sheetView>
  </sheetViews>
  <sheetFormatPr defaultRowHeight="15" x14ac:dyDescent="0.25"/>
  <cols>
    <col min="1" max="1" width="83.140625" customWidth="1"/>
    <col min="2" max="3" width="18.42578125" customWidth="1"/>
    <col min="4" max="4" width="93.5703125" customWidth="1"/>
    <col min="5" max="5" width="14.42578125" customWidth="1"/>
    <col min="7" max="7" width="15.42578125" customWidth="1"/>
  </cols>
  <sheetData>
    <row r="1" spans="1:7" x14ac:dyDescent="0.25">
      <c r="A1" s="2" t="s">
        <v>91</v>
      </c>
    </row>
    <row r="2" spans="1:7" ht="32.25" customHeight="1" x14ac:dyDescent="0.25">
      <c r="A2" s="4"/>
      <c r="B2" s="14" t="s">
        <v>100</v>
      </c>
      <c r="C2" s="12" t="s">
        <v>101</v>
      </c>
    </row>
    <row r="3" spans="1:7" x14ac:dyDescent="0.25">
      <c r="A3" s="3" t="s">
        <v>60</v>
      </c>
      <c r="B3" s="10"/>
      <c r="C3" s="10"/>
    </row>
    <row r="4" spans="1:7" x14ac:dyDescent="0.25">
      <c r="A4" s="4" t="s">
        <v>61</v>
      </c>
      <c r="B4" s="11">
        <v>131258948</v>
      </c>
      <c r="C4" s="11">
        <v>136099862</v>
      </c>
      <c r="G4" s="5"/>
    </row>
    <row r="5" spans="1:7" x14ac:dyDescent="0.25">
      <c r="A5" s="4" t="s">
        <v>62</v>
      </c>
      <c r="B5" s="11">
        <v>289115</v>
      </c>
      <c r="C5" s="11">
        <v>294205</v>
      </c>
      <c r="G5" s="5"/>
    </row>
    <row r="6" spans="1:7" x14ac:dyDescent="0.25">
      <c r="A6" s="4" t="s">
        <v>63</v>
      </c>
      <c r="B6" s="11">
        <v>794712</v>
      </c>
      <c r="C6" s="11">
        <v>2867826</v>
      </c>
      <c r="G6" s="5"/>
    </row>
    <row r="7" spans="1:7" x14ac:dyDescent="0.25">
      <c r="A7" s="4" t="s">
        <v>64</v>
      </c>
      <c r="B7" s="11">
        <v>104676408</v>
      </c>
      <c r="C7" s="11">
        <v>114439850</v>
      </c>
      <c r="G7" s="5"/>
    </row>
    <row r="8" spans="1:7" x14ac:dyDescent="0.25">
      <c r="A8" s="4" t="s">
        <v>65</v>
      </c>
      <c r="B8" s="11">
        <v>2409028</v>
      </c>
      <c r="C8" s="11">
        <v>1985537</v>
      </c>
      <c r="G8" s="5"/>
    </row>
    <row r="9" spans="1:7" x14ac:dyDescent="0.25">
      <c r="A9" s="4" t="s">
        <v>66</v>
      </c>
      <c r="B9" s="11">
        <v>5976855</v>
      </c>
      <c r="C9" s="11">
        <v>6028363</v>
      </c>
      <c r="G9" s="5"/>
    </row>
    <row r="10" spans="1:7" x14ac:dyDescent="0.25">
      <c r="A10" s="4" t="s">
        <v>67</v>
      </c>
      <c r="B10" s="11">
        <v>6506751</v>
      </c>
      <c r="C10" s="11">
        <v>7531457</v>
      </c>
      <c r="G10" s="5"/>
    </row>
    <row r="11" spans="1:7" x14ac:dyDescent="0.25">
      <c r="A11" s="4" t="s">
        <v>68</v>
      </c>
      <c r="B11" s="11" t="s">
        <v>59</v>
      </c>
      <c r="C11" s="11" t="s">
        <v>59</v>
      </c>
      <c r="G11" s="5"/>
    </row>
    <row r="12" spans="1:7" x14ac:dyDescent="0.25">
      <c r="A12" s="4" t="s">
        <v>69</v>
      </c>
      <c r="B12" s="11">
        <v>512962</v>
      </c>
      <c r="C12" s="11">
        <v>448643</v>
      </c>
      <c r="D12" s="6"/>
      <c r="G12" s="5"/>
    </row>
    <row r="13" spans="1:7" x14ac:dyDescent="0.25">
      <c r="A13" s="3" t="s">
        <v>70</v>
      </c>
      <c r="B13" s="10">
        <f>+SUM(B4:B12)-B5*2</f>
        <v>251846549</v>
      </c>
      <c r="C13" s="10">
        <f>+SUM(C4:C12)-C5*2</f>
        <v>269107333</v>
      </c>
      <c r="D13" s="7"/>
      <c r="E13" s="7"/>
      <c r="G13" s="6"/>
    </row>
    <row r="14" spans="1:7" x14ac:dyDescent="0.25">
      <c r="A14" s="3" t="s">
        <v>71</v>
      </c>
      <c r="B14" s="10"/>
      <c r="C14" s="10"/>
      <c r="D14" s="7"/>
      <c r="E14" s="7"/>
    </row>
    <row r="15" spans="1:7" x14ac:dyDescent="0.25">
      <c r="A15" s="4" t="s">
        <v>72</v>
      </c>
      <c r="B15" s="11">
        <v>28037062</v>
      </c>
      <c r="C15" s="11">
        <v>29676988</v>
      </c>
      <c r="D15" s="7"/>
      <c r="E15" s="7"/>
    </row>
    <row r="16" spans="1:7" x14ac:dyDescent="0.25">
      <c r="A16" s="4" t="s">
        <v>118</v>
      </c>
      <c r="B16" s="11">
        <v>66242326</v>
      </c>
      <c r="C16" s="11">
        <v>66504861</v>
      </c>
      <c r="D16" s="7"/>
      <c r="E16" s="7"/>
    </row>
    <row r="17" spans="1:5" x14ac:dyDescent="0.25">
      <c r="A17" s="4" t="s">
        <v>119</v>
      </c>
      <c r="B17" s="11">
        <v>18255809</v>
      </c>
      <c r="C17" s="11">
        <v>19008500</v>
      </c>
      <c r="D17" s="7"/>
      <c r="E17" s="7"/>
    </row>
    <row r="18" spans="1:5" x14ac:dyDescent="0.25">
      <c r="A18" s="4" t="s">
        <v>120</v>
      </c>
      <c r="B18" s="11">
        <v>8773733</v>
      </c>
      <c r="C18" s="11">
        <v>10032043</v>
      </c>
      <c r="D18" s="7"/>
      <c r="E18" s="7"/>
    </row>
    <row r="19" spans="1:5" x14ac:dyDescent="0.25">
      <c r="A19" s="4" t="s">
        <v>121</v>
      </c>
      <c r="B19" s="11">
        <v>2132432</v>
      </c>
      <c r="C19" s="11">
        <v>2306895</v>
      </c>
      <c r="D19" s="7"/>
      <c r="E19" s="7"/>
    </row>
    <row r="20" spans="1:5" x14ac:dyDescent="0.25">
      <c r="A20" s="4" t="s">
        <v>122</v>
      </c>
      <c r="B20" s="11">
        <v>79926397</v>
      </c>
      <c r="C20" s="11">
        <v>85693056</v>
      </c>
      <c r="D20" s="7"/>
      <c r="E20" s="7"/>
    </row>
    <row r="21" spans="1:5" x14ac:dyDescent="0.25">
      <c r="A21" s="4" t="s">
        <v>123</v>
      </c>
      <c r="B21" s="11">
        <v>633599</v>
      </c>
      <c r="C21" s="11">
        <v>830240</v>
      </c>
      <c r="D21" s="7"/>
      <c r="E21" s="7"/>
    </row>
    <row r="22" spans="1:5" x14ac:dyDescent="0.25">
      <c r="A22" s="4" t="s">
        <v>124</v>
      </c>
      <c r="B22" s="11">
        <v>14990455</v>
      </c>
      <c r="C22" s="11">
        <v>16412534</v>
      </c>
      <c r="D22" s="7"/>
      <c r="E22" s="7"/>
    </row>
    <row r="23" spans="1:5" x14ac:dyDescent="0.25">
      <c r="A23" s="4" t="s">
        <v>125</v>
      </c>
      <c r="B23" s="11">
        <v>10193798</v>
      </c>
      <c r="C23" s="11">
        <v>11131261</v>
      </c>
      <c r="D23" s="7"/>
      <c r="E23" s="7"/>
    </row>
    <row r="24" spans="1:5" x14ac:dyDescent="0.25">
      <c r="A24" s="4" t="s">
        <v>126</v>
      </c>
      <c r="B24" s="11">
        <v>1666433</v>
      </c>
      <c r="C24" s="11">
        <v>1732498</v>
      </c>
      <c r="D24" s="7"/>
      <c r="E24" s="7"/>
    </row>
    <row r="25" spans="1:5" x14ac:dyDescent="0.25">
      <c r="A25" s="4" t="s">
        <v>127</v>
      </c>
      <c r="B25" s="11">
        <v>869547</v>
      </c>
      <c r="C25" s="11">
        <v>1233730</v>
      </c>
      <c r="D25" s="7"/>
      <c r="E25" s="7"/>
    </row>
    <row r="26" spans="1:5" x14ac:dyDescent="0.25">
      <c r="A26" s="4" t="s">
        <v>128</v>
      </c>
      <c r="B26" s="11">
        <f>3179680+4457803</f>
        <v>7637483</v>
      </c>
      <c r="C26" s="11">
        <v>8277360</v>
      </c>
      <c r="D26" s="7"/>
      <c r="E26" s="7"/>
    </row>
    <row r="27" spans="1:5" x14ac:dyDescent="0.25">
      <c r="A27" s="4" t="s">
        <v>129</v>
      </c>
      <c r="B27" s="11">
        <v>60554</v>
      </c>
      <c r="C27" s="11">
        <v>69577</v>
      </c>
      <c r="D27" s="7"/>
      <c r="E27" s="7"/>
    </row>
    <row r="28" spans="1:5" x14ac:dyDescent="0.25">
      <c r="A28" s="4" t="s">
        <v>130</v>
      </c>
      <c r="B28" s="11">
        <v>-196135</v>
      </c>
      <c r="C28" s="11">
        <v>-369942</v>
      </c>
      <c r="D28" s="7"/>
      <c r="E28" s="7"/>
    </row>
    <row r="29" spans="1:5" x14ac:dyDescent="0.25">
      <c r="A29" s="4" t="s">
        <v>131</v>
      </c>
      <c r="B29" s="11">
        <v>9746200</v>
      </c>
      <c r="C29" s="11">
        <v>8908522</v>
      </c>
      <c r="D29" s="7"/>
      <c r="E29" s="7"/>
    </row>
    <row r="30" spans="1:5" x14ac:dyDescent="0.25">
      <c r="A30" s="3" t="s">
        <v>73</v>
      </c>
      <c r="B30" s="10">
        <f>+SUM(B15:B29)</f>
        <v>248969693</v>
      </c>
      <c r="C30" s="10">
        <f>+SUM(C15:C29)</f>
        <v>261448123</v>
      </c>
      <c r="D30" s="7"/>
      <c r="E30" s="7"/>
    </row>
    <row r="31" spans="1:5" x14ac:dyDescent="0.25">
      <c r="A31" s="3" t="s">
        <v>74</v>
      </c>
      <c r="B31" s="10"/>
      <c r="C31" s="10"/>
      <c r="E31" s="7"/>
    </row>
    <row r="32" spans="1:5" x14ac:dyDescent="0.25">
      <c r="A32" s="4" t="s">
        <v>116</v>
      </c>
      <c r="B32" s="11">
        <v>0</v>
      </c>
      <c r="C32" s="11">
        <v>0</v>
      </c>
      <c r="E32" s="7"/>
    </row>
    <row r="33" spans="1:5" x14ac:dyDescent="0.25">
      <c r="A33" s="4" t="s">
        <v>117</v>
      </c>
      <c r="B33" s="11">
        <v>0</v>
      </c>
      <c r="C33" s="11">
        <v>0</v>
      </c>
      <c r="E33" s="7"/>
    </row>
    <row r="34" spans="1:5" x14ac:dyDescent="0.25">
      <c r="A34" s="3" t="s">
        <v>75</v>
      </c>
      <c r="B34" s="10">
        <v>0</v>
      </c>
      <c r="C34" s="10">
        <v>0</v>
      </c>
      <c r="E34" s="7"/>
    </row>
    <row r="35" spans="1:5" x14ac:dyDescent="0.25">
      <c r="A35" s="3" t="s">
        <v>76</v>
      </c>
      <c r="B35" s="10"/>
      <c r="C35" s="10"/>
      <c r="E35" s="7"/>
    </row>
    <row r="36" spans="1:5" x14ac:dyDescent="0.25">
      <c r="A36" s="4" t="s">
        <v>77</v>
      </c>
      <c r="B36" s="11">
        <v>0</v>
      </c>
      <c r="C36" s="11">
        <v>0</v>
      </c>
      <c r="E36" s="7"/>
    </row>
    <row r="37" spans="1:5" x14ac:dyDescent="0.25">
      <c r="A37" s="4" t="s">
        <v>78</v>
      </c>
      <c r="B37" s="11">
        <v>0</v>
      </c>
      <c r="C37" s="11">
        <v>0</v>
      </c>
      <c r="E37" s="7"/>
    </row>
    <row r="38" spans="1:5" x14ac:dyDescent="0.25">
      <c r="A38" s="3" t="s">
        <v>79</v>
      </c>
      <c r="B38" s="10">
        <v>0</v>
      </c>
      <c r="C38" s="10">
        <v>0</v>
      </c>
      <c r="E38" s="7"/>
    </row>
    <row r="39" spans="1:5" x14ac:dyDescent="0.25">
      <c r="A39" s="3" t="s">
        <v>80</v>
      </c>
      <c r="B39" s="10"/>
      <c r="C39" s="10"/>
      <c r="E39" s="7"/>
    </row>
    <row r="40" spans="1:5" x14ac:dyDescent="0.25">
      <c r="A40" s="4" t="s">
        <v>81</v>
      </c>
      <c r="B40" s="11">
        <v>5358423</v>
      </c>
      <c r="C40" s="11">
        <v>2094288</v>
      </c>
      <c r="E40" s="7"/>
    </row>
    <row r="41" spans="1:5" x14ac:dyDescent="0.25">
      <c r="A41" s="4" t="s">
        <v>82</v>
      </c>
      <c r="B41" s="11">
        <v>52506</v>
      </c>
      <c r="C41" s="11">
        <v>1235018</v>
      </c>
      <c r="E41" s="7"/>
    </row>
    <row r="42" spans="1:5" x14ac:dyDescent="0.25">
      <c r="A42" s="3" t="s">
        <v>83</v>
      </c>
      <c r="B42" s="10">
        <f>+B40+-B41</f>
        <v>5305917</v>
      </c>
      <c r="C42" s="10">
        <f>+C40+-C41</f>
        <v>859270</v>
      </c>
      <c r="E42" s="7"/>
    </row>
    <row r="43" spans="1:5" x14ac:dyDescent="0.25">
      <c r="A43" s="3" t="s">
        <v>84</v>
      </c>
      <c r="B43" s="10">
        <f>+B13-B30+B42</f>
        <v>8182773</v>
      </c>
      <c r="C43" s="10">
        <f>+C13-C30+C42</f>
        <v>8518480</v>
      </c>
      <c r="D43" s="7"/>
      <c r="E43" s="7"/>
    </row>
    <row r="44" spans="1:5" x14ac:dyDescent="0.25">
      <c r="A44" s="3" t="s">
        <v>85</v>
      </c>
      <c r="B44" s="10"/>
      <c r="C44" s="10"/>
    </row>
    <row r="45" spans="1:5" x14ac:dyDescent="0.25">
      <c r="A45" s="4" t="s">
        <v>86</v>
      </c>
      <c r="B45" s="11">
        <v>8162773</v>
      </c>
      <c r="C45" s="11">
        <v>8498480</v>
      </c>
    </row>
    <row r="46" spans="1:5" x14ac:dyDescent="0.25">
      <c r="A46" s="4" t="s">
        <v>87</v>
      </c>
      <c r="B46" s="11">
        <v>20000</v>
      </c>
      <c r="C46" s="11">
        <v>20000</v>
      </c>
    </row>
    <row r="47" spans="1:5" x14ac:dyDescent="0.25">
      <c r="A47" s="4" t="s">
        <v>88</v>
      </c>
      <c r="B47" s="11">
        <v>0</v>
      </c>
      <c r="C47" s="11">
        <v>0</v>
      </c>
    </row>
    <row r="48" spans="1:5" x14ac:dyDescent="0.25">
      <c r="A48" s="3" t="s">
        <v>89</v>
      </c>
      <c r="B48" s="10">
        <f>+B45+B46</f>
        <v>8182773</v>
      </c>
      <c r="C48" s="10">
        <f>+C45+C46</f>
        <v>8518480</v>
      </c>
    </row>
    <row r="49" spans="1:3" x14ac:dyDescent="0.25">
      <c r="A49" s="3" t="s">
        <v>90</v>
      </c>
      <c r="B49" s="10">
        <f>+B43-B48</f>
        <v>0</v>
      </c>
      <c r="C49" s="10">
        <f>+C43-C48</f>
        <v>0</v>
      </c>
    </row>
    <row r="50" spans="1:3" x14ac:dyDescent="0.25">
      <c r="B50" s="6"/>
      <c r="C50" s="6"/>
    </row>
  </sheetData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</vt:lpstr>
      <vt:lpstr>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2026-06-04T06:58:13Z</dcterms:modified>
</cp:coreProperties>
</file>